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052 Campus Lighting and Security - JAMIL\Evaluations\"/>
    </mc:Choice>
  </mc:AlternateContent>
  <bookViews>
    <workbookView xWindow="0" yWindow="0" windowWidth="28800" windowHeight="14235" tabRatio="722" activeTab="7"/>
  </bookViews>
  <sheets>
    <sheet name="1" sheetId="2" r:id="rId1"/>
    <sheet name="2" sheetId="3" r:id="rId2"/>
    <sheet name="3" sheetId="5" r:id="rId3"/>
    <sheet name="4" sheetId="9" r:id="rId4"/>
    <sheet name="5" sheetId="10" r:id="rId5"/>
    <sheet name="6" sheetId="14" r:id="rId6"/>
    <sheet name="Pricing Score Calculation" sheetId="13" r:id="rId7"/>
    <sheet name="Summary" sheetId="1" r:id="rId8"/>
    <sheet name="Evaluation" sheetId="15"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62913"/>
</workbook>
</file>

<file path=xl/calcChain.xml><?xml version="1.0" encoding="utf-8"?>
<calcChain xmlns="http://schemas.openxmlformats.org/spreadsheetml/2006/main">
  <c r="A6" i="13" l="1"/>
  <c r="A5" i="13"/>
  <c r="K6" i="1" l="1"/>
  <c r="L6" i="1"/>
  <c r="M6" i="1"/>
  <c r="N6" i="1"/>
  <c r="O6" i="1"/>
  <c r="J6" i="1"/>
  <c r="D5" i="13" l="1"/>
  <c r="E5" i="13" s="1"/>
  <c r="D4" i="9" l="1"/>
  <c r="D4" i="14"/>
  <c r="D4" i="3"/>
  <c r="D4" i="10"/>
  <c r="D4" i="2"/>
  <c r="D4" i="5"/>
  <c r="E6" i="13"/>
  <c r="D5" i="14" l="1"/>
  <c r="J5" i="14" s="1"/>
  <c r="G8" i="1" s="1"/>
  <c r="D5" i="3"/>
  <c r="J5" i="3" s="1"/>
  <c r="C8" i="1" s="1"/>
  <c r="D5" i="5"/>
  <c r="J5" i="5" s="1"/>
  <c r="D8" i="1" s="1"/>
  <c r="D5" i="10"/>
  <c r="J5" i="10" s="1"/>
  <c r="F8" i="1" s="1"/>
  <c r="D5" i="2"/>
  <c r="J5" i="2" s="1"/>
  <c r="B8" i="1" s="1"/>
  <c r="D5" i="9"/>
  <c r="J5" i="9" s="1"/>
  <c r="E8" i="1" s="1"/>
  <c r="J4" i="10"/>
  <c r="F7" i="1" s="1"/>
  <c r="J4" i="5"/>
  <c r="D7" i="1" s="1"/>
  <c r="L7" i="1" s="1"/>
  <c r="J4" i="3"/>
  <c r="C7" i="1" s="1"/>
  <c r="K7" i="1" s="1"/>
  <c r="J4" i="14"/>
  <c r="G7" i="1" s="1"/>
  <c r="O7" i="1" s="1"/>
  <c r="J4" i="9"/>
  <c r="E7" i="1" s="1"/>
  <c r="M7" i="1" s="1"/>
  <c r="J4" i="2"/>
  <c r="B7" i="1" s="1"/>
  <c r="A7" i="1"/>
  <c r="A8" i="1"/>
  <c r="N7" i="1" l="1"/>
  <c r="J7" i="1"/>
  <c r="P7" i="1" s="1"/>
  <c r="J8" i="1"/>
  <c r="N8" i="1"/>
  <c r="O8" i="1"/>
  <c r="K8" i="1"/>
  <c r="M8" i="1"/>
  <c r="L8" i="1"/>
  <c r="P8" i="1" l="1"/>
  <c r="Q8" i="1" s="1"/>
  <c r="Q7"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<sst xmlns="http://schemas.openxmlformats.org/spreadsheetml/2006/main" count="112" uniqueCount="54">
  <si>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</si>
  <si>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</si>
  <si>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</si>
  <si>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</si>
  <si>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</si>
  <si>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</si>
  <si>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</si>
  <si>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</si>
  <si>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</si>
  <si>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</si>
  <si>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</si>
  <si>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</si>
  <si>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</si>
  <si>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</si>
  <si>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Vaughn</t>
  </si>
  <si>
    <t>Rank of Average</t>
  </si>
  <si>
    <t>Rank</t>
  </si>
  <si>
    <t xml:space="preserve">Bidders </t>
  </si>
  <si>
    <t xml:space="preserve">Bidders Amount </t>
  </si>
  <si>
    <t>Lowest cost</t>
  </si>
  <si>
    <t>Score</t>
  </si>
  <si>
    <t>Points</t>
  </si>
  <si>
    <t>RATIO FORMULA:  Points x (Lowest Cost / Bidders Amount)</t>
  </si>
  <si>
    <t>Avg of comm rank per vendor</t>
  </si>
  <si>
    <t>Total</t>
  </si>
  <si>
    <t>Evaluator 6</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</si>
  <si>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</si>
  <si>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E-Contractors</t>
  </si>
  <si>
    <t>RFP730-22052 Campus Lighting and Security</t>
  </si>
  <si>
    <t>University of Houston Evaluation Matrix $1 Million+</t>
  </si>
  <si>
    <t>Name</t>
  </si>
  <si>
    <t>Evaluation Due Date</t>
  </si>
  <si>
    <t>5/4/2022 @ 3 PM CST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</si>
  <si>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</si>
  <si>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</si>
  <si>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</si>
  <si>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</si>
  <si>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</si>
  <si>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</si>
  <si>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</si>
  <si>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</si>
  <si>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</si>
  <si>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</si>
  <si>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CRITERION 1: Respondent’s credentials and Cost and Delivery Proposal (Section 4.2)
**ONLY PURCHASING WILL EVALUATE COST**</t>
  </si>
  <si>
    <t>CRITERION 2: Respondent’s qualifications and experience with a focus on parking lot lighting and security cameras (Section 4.3)</t>
  </si>
  <si>
    <t>CRITERION 3: Respondent’s qualifications and experience of Proposed Construction Team (Section 4.4)</t>
  </si>
  <si>
    <t>CRITERION 4: Respondent’s construction and execution plan (Section 4.5)</t>
  </si>
  <si>
    <t>CRITERION 5: Respondent’s project planning and scheduling (Section 4.6)</t>
  </si>
  <si>
    <t>CRITERION 6: Respondent’s safety management program (Section 4.7)</t>
  </si>
  <si>
    <t>Points (1-5)</t>
  </si>
  <si>
    <t>CMC</t>
  </si>
  <si>
    <t>Noble</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</si>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</sst>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3">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44" fontId="23" fillId="0" borderId="0" applyFont="0" applyFill="0" applyBorder="0" applyAlignment="0" applyProtection="0"/>
    <xf numFmtId="0" fontId="7" fillId="0" borderId="0"/>
    <xf numFmtId="43" fontId="22" fillId="0" borderId="0" applyFont="0" applyFill="0" applyBorder="0" applyAlignment="0" applyProtection="0"/>
    <xf numFmtId="0" fontId="6"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126">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0" fillId="0" borderId="0" xfId="0"/>
    <xf numFmtId="0" fontId="22" fillId="0" borderId="0" xfId="0" applyFont="1"/>
    <xf numFmtId="0" fontId="0" fillId="0" borderId="0" xfId="0"/>
    <xf numFmtId="0" fontId="20" fillId="0" borderId="0" xfId="0" applyFont="1" applyBorder="1" applyAlignment="1">
      <alignment horizontal="left"/>
    </xf>
    <xf numFmtId="0" fontId="44" fillId="0" borderId="0" xfId="0" applyFont="1" applyBorder="1" applyAlignment="1">
      <alignment horizontal="left"/>
    </xf>
    <xf numFmtId="0" fontId="44" fillId="26" borderId="0" xfId="0" applyFont="1" applyFill="1" applyAlignment="1"/>
    <xf numFmtId="0" fontId="45" fillId="26" borderId="0" xfId="0" applyFont="1" applyFill="1"/>
    <xf numFmtId="0" fontId="21" fillId="26" borderId="0" xfId="0" applyFont="1" applyFill="1"/>
    <xf numFmtId="0" fontId="45" fillId="26" borderId="0" xfId="0" applyFont="1" applyFill="1" applyBorder="1"/>
    <xf numFmtId="0" fontId="20" fillId="26" borderId="0" xfId="0" applyFont="1" applyFill="1"/>
    <xf numFmtId="0" fontId="20" fillId="26" borderId="0" xfId="0" applyFont="1" applyFill="1" applyBorder="1" applyAlignment="1">
      <alignment horizontal="left" vertical="center"/>
    </xf>
    <xf numFmtId="0" fontId="20" fillId="26" borderId="0" xfId="0" applyFont="1" applyFill="1" applyBorder="1" applyAlignment="1">
      <alignment horizontal="right" textRotation="90" wrapText="1"/>
    </xf>
    <xf numFmtId="0" fontId="20" fillId="26" borderId="0" xfId="0" applyFont="1" applyFill="1" applyAlignment="1">
      <alignment horizontal="center" vertical="center"/>
    </xf>
    <xf numFmtId="0" fontId="21" fillId="26" borderId="11" xfId="0" applyFont="1" applyFill="1" applyBorder="1" applyAlignment="1">
      <alignment horizontal="right"/>
    </xf>
    <xf numFmtId="0" fontId="21" fillId="26" borderId="11" xfId="0" applyFont="1" applyFill="1" applyBorder="1" applyAlignment="1">
      <alignment horizontal="left"/>
    </xf>
    <xf numFmtId="0" fontId="46" fillId="26" borderId="0" xfId="0" applyFont="1" applyFill="1"/>
    <xf numFmtId="0" fontId="42" fillId="25" borderId="13" xfId="0" applyFont="1" applyFill="1" applyBorder="1" applyAlignment="1">
      <alignment horizontal="right"/>
    </xf>
    <xf numFmtId="0" fontId="41" fillId="25" borderId="14" xfId="0" applyFont="1" applyFill="1" applyBorder="1" applyAlignment="1">
      <alignment horizontal="right" textRotation="90" wrapText="1"/>
    </xf>
    <xf numFmtId="0" fontId="21" fillId="26" borderId="0" xfId="0" applyFont="1" applyFill="1" applyAlignment="1">
      <alignment horizontal="right"/>
    </xf>
    <xf numFmtId="0" fontId="48" fillId="0" borderId="0" xfId="98" applyFont="1" applyAlignment="1"/>
    <xf numFmtId="0" fontId="44" fillId="26" borderId="0" xfId="0" applyFont="1" applyFill="1" applyAlignment="1">
      <alignment horizontal="right"/>
    </xf>
    <xf numFmtId="2" fontId="0" fillId="0" borderId="0" xfId="0" applyNumberFormat="1"/>
    <xf numFmtId="0" fontId="21" fillId="26" borderId="12" xfId="0" applyFont="1" applyFill="1" applyBorder="1"/>
    <xf numFmtId="0" fontId="20" fillId="26" borderId="14" xfId="0" applyFont="1" applyFill="1" applyBorder="1" applyAlignment="1">
      <alignment horizontal="right" textRotation="90" wrapText="1"/>
    </xf>
    <xf numFmtId="0" fontId="21" fillId="26" borderId="22" xfId="0" applyFont="1" applyFill="1" applyBorder="1" applyAlignment="1">
      <alignment horizontal="right"/>
    </xf>
    <xf numFmtId="0" fontId="48" fillId="0" borderId="21" xfId="98" applyFont="1" applyBorder="1" applyAlignment="1">
      <alignment vertical="center"/>
    </xf>
    <xf numFmtId="0" fontId="0" fillId="0" borderId="0" xfId="0" applyFill="1"/>
    <xf numFmtId="44" fontId="43" fillId="24" borderId="0" xfId="105" applyFont="1" applyFill="1"/>
    <xf numFmtId="0" fontId="21" fillId="24" borderId="22" xfId="0" applyFont="1" applyFill="1" applyBorder="1" applyAlignment="1">
      <alignment horizontal="right"/>
    </xf>
    <xf numFmtId="0" fontId="21" fillId="24" borderId="12" xfId="0" applyFont="1" applyFill="1" applyBorder="1"/>
    <xf numFmtId="0" fontId="42" fillId="24" borderId="13" xfId="0" applyFont="1" applyFill="1" applyBorder="1" applyAlignment="1">
      <alignment horizontal="right"/>
    </xf>
    <xf numFmtId="2" fontId="22" fillId="0" borderId="0" xfId="98" applyNumberFormat="1" applyFont="1"/>
    <xf numFmtId="2" fontId="21" fillId="24" borderId="11" xfId="0" applyNumberFormat="1" applyFont="1" applyFill="1" applyBorder="1"/>
    <xf numFmtId="0" fontId="21" fillId="24" borderId="11" xfId="0" applyFont="1" applyFill="1" applyBorder="1" applyAlignment="1">
      <alignment horizontal="left"/>
    </xf>
    <xf numFmtId="0" fontId="21" fillId="24" borderId="11" xfId="0" applyFont="1" applyFill="1" applyBorder="1" applyAlignment="1">
      <alignment horizontal="right"/>
    </xf>
    <xf numFmtId="0" fontId="21" fillId="24" borderId="0" xfId="0" applyFont="1" applyFill="1"/>
    <xf numFmtId="0" fontId="48" fillId="0" borderId="10" xfId="110" applyFont="1" applyBorder="1" applyAlignment="1">
      <alignment horizontal="right"/>
    </xf>
    <xf numFmtId="0" fontId="50" fillId="0" borderId="10" xfId="110" applyFont="1" applyBorder="1" applyAlignment="1">
      <alignment horizontal="right"/>
    </xf>
    <xf numFmtId="0" fontId="49"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48" fillId="0" borderId="10" xfId="110" applyFont="1" applyFill="1" applyBorder="1" applyAlignment="1">
      <alignment horizontal="right"/>
    </xf>
    <xf numFmtId="2" fontId="21" fillId="26" borderId="11" xfId="0" applyNumberFormat="1" applyFont="1" applyFill="1" applyBorder="1"/>
    <xf numFmtId="2" fontId="22" fillId="0" borderId="0" xfId="98" applyNumberFormat="1" applyFont="1" applyFill="1"/>
    <xf numFmtId="0" fontId="22" fillId="0" borderId="0" xfId="98" applyFont="1"/>
    <xf numFmtId="0" fontId="0" fillId="0" borderId="0" xfId="0" applyFill="1" applyBorder="1"/>
    <xf numFmtId="0" fontId="22" fillId="0" borderId="0" xfId="98" applyFont="1"/>
    <xf numFmtId="0" fontId="48" fillId="0" borderId="0" xfId="98" applyFont="1" applyAlignment="1">
      <alignment horizontal="left"/>
    </xf>
    <xf numFmtId="0" fontId="47" fillId="0" borderId="10" xfId="110" applyFont="1" applyBorder="1" applyAlignment="1">
      <alignment horizontal="center"/>
    </xf>
    <xf numFmtId="1" fontId="22" fillId="0" borderId="23" xfId="1" applyNumberFormat="1" applyFont="1" applyBorder="1" applyAlignment="1">
      <alignment horizontal="center" vertical="center"/>
    </xf>
    <xf numFmtId="1" fontId="22" fillId="0" borderId="0" xfId="1" applyNumberFormat="1" applyFont="1" applyAlignment="1">
      <alignment horizontal="center" vertical="center"/>
    </xf>
    <xf numFmtId="44" fontId="43" fillId="0" borderId="23" xfId="105" applyFont="1" applyBorder="1" applyAlignment="1">
      <alignment horizontal="center" vertical="center"/>
    </xf>
    <xf numFmtId="44" fontId="43" fillId="0" borderId="0" xfId="105" applyFont="1" applyAlignment="1">
      <alignment horizontal="center" vertical="center"/>
    </xf>
    <xf numFmtId="0" fontId="48" fillId="24" borderId="21" xfId="98" applyFont="1" applyFill="1" applyBorder="1" applyAlignment="1">
      <alignment horizontal="left" vertical="center"/>
    </xf>
    <xf numFmtId="0" fontId="0" fillId="24" borderId="0" xfId="0" applyFill="1" applyAlignment="1">
      <alignment horizontal="left" wrapText="1"/>
    </xf>
    <xf numFmtId="164" fontId="47" fillId="25" borderId="20" xfId="107" applyNumberFormat="1" applyFont="1" applyFill="1" applyBorder="1" applyAlignment="1">
      <alignment horizontal="left" vertical="center" wrapText="1"/>
    </xf>
    <xf numFmtId="164" fontId="47" fillId="25" borderId="18" xfId="107" applyNumberFormat="1" applyFont="1" applyFill="1" applyBorder="1" applyAlignment="1">
      <alignment horizontal="left" vertical="center" wrapText="1"/>
    </xf>
    <xf numFmtId="164" fontId="47" fillId="25" borderId="16" xfId="107" applyNumberFormat="1" applyFont="1" applyFill="1" applyBorder="1" applyAlignment="1">
      <alignment horizontal="left" vertical="center" wrapText="1"/>
    </xf>
    <xf numFmtId="164" fontId="47" fillId="25" borderId="20" xfId="107" applyNumberFormat="1" applyFont="1" applyFill="1" applyBorder="1" applyAlignment="1">
      <alignment horizontal="right" vertical="center" wrapText="1"/>
    </xf>
    <xf numFmtId="164" fontId="47" fillId="25" borderId="18" xfId="107" applyNumberFormat="1" applyFont="1" applyFill="1" applyBorder="1" applyAlignment="1">
      <alignment horizontal="right" vertical="center" wrapText="1"/>
    </xf>
    <xf numFmtId="164" fontId="47" fillId="25" borderId="16" xfId="107" applyNumberFormat="1" applyFont="1" applyFill="1" applyBorder="1" applyAlignment="1">
      <alignment horizontal="right" vertical="center" wrapText="1"/>
    </xf>
    <xf numFmtId="164" fontId="47" fillId="25" borderId="19" xfId="107" applyNumberFormat="1" applyFont="1" applyFill="1" applyBorder="1" applyAlignment="1">
      <alignment horizontal="right" vertical="center" wrapText="1"/>
    </xf>
    <xf numFmtId="164" fontId="47" fillId="25" borderId="17" xfId="107" applyNumberFormat="1" applyFont="1" applyFill="1" applyBorder="1" applyAlignment="1">
      <alignment horizontal="right" vertical="center" wrapText="1"/>
    </xf>
    <xf numFmtId="164" fontId="47" fillId="25" borderId="15" xfId="107" applyNumberFormat="1" applyFont="1" applyFill="1" applyBorder="1" applyAlignment="1">
      <alignment horizontal="right" vertical="center" wrapText="1"/>
    </xf>
    <xf numFmtId="0" fontId="44" fillId="26" borderId="0" xfId="0" applyFont="1" applyFill="1" applyAlignment="1">
      <alignment horizontal="left"/>
    </xf>
    <xf numFmtId="0" fontId="44" fillId="26" borderId="0" xfId="0" applyFont="1" applyFill="1" applyAlignment="1">
      <alignment horizontal="right"/>
    </xf>
    <xf numFmtId="0" fontId="20" fillId="26" borderId="0" xfId="98" applyFont="1" applyFill="1" applyAlignment="1">
      <alignment horizontal="left" wrapText="1"/>
    </xf>
    <xf numFmtId="0" fontId="20" fillId="26" borderId="0" xfId="98" applyFont="1" applyFill="1" applyAlignment="1">
      <alignment wrapText="1"/>
    </xf>
    <xf numFmtId="0" fontId="22" fillId="26" borderId="0" xfId="98" applyFont="1" applyFill="1"/>
    <xf numFmtId="0" fontId="20" fillId="0" borderId="0" xfId="98" applyFont="1" applyFill="1" applyAlignment="1">
      <alignment horizontal="left"/>
    </xf>
    <xf numFmtId="0" fontId="21" fillId="26" borderId="0" xfId="98" applyFont="1" applyFill="1"/>
    <xf numFmtId="0" fontId="47" fillId="26" borderId="0" xfId="121" applyFont="1" applyFill="1" applyBorder="1" applyAlignment="1">
      <alignment horizontal="left"/>
    </xf>
    <xf numFmtId="0" fontId="22" fillId="24" borderId="0" xfId="121" applyFont="1" applyFill="1" applyBorder="1" applyAlignment="1">
      <alignment horizontal="center"/>
    </xf>
    <xf numFmtId="165" fontId="51" fillId="0" borderId="0" xfId="121" applyNumberFormat="1" applyFont="1" applyFill="1" applyBorder="1" applyAlignment="1">
      <alignment horizontal="center"/>
    </xf>
    <xf numFmtId="0" fontId="51" fillId="26" borderId="0" xfId="121" applyFont="1" applyFill="1" applyBorder="1" applyAlignment="1"/>
    <xf numFmtId="0" fontId="53" fillId="26" borderId="0" xfId="122" applyFont="1" applyFill="1" applyAlignment="1">
      <alignment horizontal="left" wrapText="1"/>
    </xf>
    <xf numFmtId="0" fontId="53" fillId="26" borderId="0" xfId="122" applyFont="1" applyFill="1" applyAlignment="1">
      <alignment wrapText="1"/>
    </xf>
    <xf numFmtId="0" fontId="22" fillId="26" borderId="0" xfId="98" applyFont="1" applyFill="1" applyAlignment="1"/>
    <xf numFmtId="0" fontId="22" fillId="24" borderId="21" xfId="98" applyFont="1" applyFill="1" applyBorder="1" applyAlignment="1">
      <alignment horizontal="center" wrapText="1"/>
    </xf>
    <xf numFmtId="0" fontId="43" fillId="26" borderId="0" xfId="98" applyFont="1" applyFill="1" applyAlignment="1">
      <alignment horizontal="left" wrapText="1"/>
    </xf>
    <xf numFmtId="0" fontId="53" fillId="26" borderId="0" xfId="122" applyFont="1" applyFill="1" applyAlignment="1">
      <alignment horizontal="left"/>
    </xf>
    <xf numFmtId="0" fontId="53" fillId="26" borderId="0" xfId="122" applyFont="1" applyFill="1" applyAlignment="1"/>
    <xf numFmtId="0" fontId="53" fillId="26" borderId="0" xfId="122" applyFont="1" applyFill="1" applyAlignment="1">
      <alignment horizontal="left"/>
    </xf>
    <xf numFmtId="0" fontId="22" fillId="26" borderId="0" xfId="98" applyFont="1" applyFill="1" applyAlignment="1">
      <alignment horizontal="center"/>
    </xf>
    <xf numFmtId="0" fontId="48" fillId="27" borderId="24" xfId="98" applyFont="1" applyFill="1" applyBorder="1" applyAlignment="1">
      <alignment horizontal="left"/>
    </xf>
    <xf numFmtId="0" fontId="48" fillId="27" borderId="23" xfId="98" applyFont="1" applyFill="1" applyBorder="1" applyAlignment="1">
      <alignment horizontal="left"/>
    </xf>
    <xf numFmtId="0" fontId="48" fillId="27" borderId="25" xfId="98" applyFont="1" applyFill="1" applyBorder="1" applyAlignment="1">
      <alignment horizontal="left"/>
    </xf>
    <xf numFmtId="0" fontId="54" fillId="26" borderId="24" xfId="98" applyFont="1" applyFill="1" applyBorder="1" applyAlignment="1">
      <alignment horizontal="left" vertical="top" wrapText="1"/>
    </xf>
    <xf numFmtId="0" fontId="46" fillId="26" borderId="23" xfId="98" applyFont="1" applyFill="1" applyBorder="1" applyAlignment="1">
      <alignment horizontal="left" vertical="top" wrapText="1"/>
    </xf>
    <xf numFmtId="0" fontId="46" fillId="26" borderId="25" xfId="98" applyFont="1" applyFill="1" applyBorder="1" applyAlignment="1">
      <alignment horizontal="left" vertical="top" wrapText="1"/>
    </xf>
    <xf numFmtId="0" fontId="46" fillId="26" borderId="24" xfId="98" applyFont="1" applyFill="1" applyBorder="1" applyAlignment="1">
      <alignment horizontal="left" vertical="top" wrapText="1"/>
    </xf>
    <xf numFmtId="0" fontId="55" fillId="26" borderId="0" xfId="98" applyFont="1" applyFill="1" applyAlignment="1">
      <alignment wrapText="1"/>
    </xf>
    <xf numFmtId="0" fontId="55" fillId="25" borderId="26" xfId="98" applyFont="1" applyFill="1" applyBorder="1" applyAlignment="1">
      <alignment horizontal="center" wrapText="1"/>
    </xf>
    <xf numFmtId="0" fontId="55" fillId="25" borderId="27" xfId="98" applyFont="1" applyFill="1" applyBorder="1" applyAlignment="1">
      <alignment horizontal="center" wrapText="1"/>
    </xf>
    <xf numFmtId="0" fontId="55" fillId="25" borderId="28" xfId="98" applyFont="1" applyFill="1" applyBorder="1" applyAlignment="1">
      <alignment horizontal="center" wrapText="1"/>
    </xf>
    <xf numFmtId="0" fontId="55" fillId="26" borderId="0" xfId="98" applyFont="1" applyFill="1" applyAlignment="1">
      <alignment horizontal="center" wrapText="1"/>
    </xf>
    <xf numFmtId="0" fontId="43" fillId="26" borderId="11" xfId="98" applyFont="1" applyFill="1" applyBorder="1" applyAlignment="1">
      <alignment wrapText="1"/>
    </xf>
    <xf numFmtId="0" fontId="22" fillId="28" borderId="13" xfId="98" applyFont="1" applyFill="1" applyBorder="1" applyAlignment="1">
      <alignment horizontal="center"/>
    </xf>
    <xf numFmtId="0" fontId="22" fillId="28" borderId="11" xfId="98" applyFont="1" applyFill="1" applyBorder="1" applyAlignment="1">
      <alignment horizontal="center"/>
    </xf>
    <xf numFmtId="0" fontId="22" fillId="28" borderId="29" xfId="98" applyFont="1" applyFill="1" applyBorder="1" applyAlignment="1">
      <alignment horizontal="center"/>
    </xf>
    <xf numFmtId="0" fontId="22" fillId="24" borderId="13" xfId="98" applyFont="1" applyFill="1" applyBorder="1" applyAlignment="1">
      <alignment horizontal="center"/>
    </xf>
    <xf numFmtId="0" fontId="22" fillId="24" borderId="11" xfId="98" applyFont="1" applyFill="1" applyBorder="1" applyAlignment="1">
      <alignment horizontal="center"/>
    </xf>
    <xf numFmtId="0" fontId="22" fillId="24" borderId="29" xfId="98" applyFont="1" applyFill="1" applyBorder="1" applyAlignment="1">
      <alignment horizontal="center"/>
    </xf>
    <xf numFmtId="0" fontId="43" fillId="26" borderId="12" xfId="98" applyFont="1" applyFill="1" applyBorder="1" applyAlignment="1">
      <alignment wrapText="1"/>
    </xf>
    <xf numFmtId="0" fontId="22" fillId="28" borderId="22" xfId="98" applyFont="1" applyFill="1" applyBorder="1" applyAlignment="1">
      <alignment horizontal="center"/>
    </xf>
    <xf numFmtId="0" fontId="22" fillId="28" borderId="12" xfId="98" applyFont="1" applyFill="1" applyBorder="1" applyAlignment="1">
      <alignment horizontal="center"/>
    </xf>
    <xf numFmtId="0" fontId="22" fillId="28" borderId="30" xfId="98" applyFont="1" applyFill="1" applyBorder="1" applyAlignment="1">
      <alignment horizontal="center"/>
    </xf>
    <xf numFmtId="0" fontId="22" fillId="24" borderId="22" xfId="98" applyFont="1" applyFill="1" applyBorder="1" applyAlignment="1">
      <alignment horizontal="center"/>
    </xf>
    <xf numFmtId="0" fontId="22" fillId="24" borderId="12" xfId="98" applyFont="1" applyFill="1" applyBorder="1" applyAlignment="1">
      <alignment horizontal="center"/>
    </xf>
    <xf numFmtId="0" fontId="22" fillId="24" borderId="30" xfId="98" applyFont="1" applyFill="1" applyBorder="1" applyAlignment="1">
      <alignment horizontal="center"/>
    </xf>
    <xf numFmtId="0" fontId="22" fillId="29" borderId="0" xfId="98" applyFont="1" applyFill="1" applyBorder="1"/>
    <xf numFmtId="0" fontId="22" fillId="29" borderId="31" xfId="98" applyFont="1" applyFill="1" applyBorder="1"/>
    <xf numFmtId="0" fontId="22" fillId="26" borderId="10" xfId="98" applyFont="1" applyFill="1" applyBorder="1"/>
    <xf numFmtId="0" fontId="50" fillId="26" borderId="0" xfId="98" applyFont="1" applyFill="1"/>
    <xf numFmtId="0" fontId="22" fillId="26" borderId="0" xfId="98" applyFont="1" applyFill="1" applyAlignment="1">
      <alignment wrapText="1"/>
    </xf>
    <xf numFmtId="0" fontId="56" fillId="0" borderId="0" xfId="121" applyFont="1" applyAlignment="1">
      <alignment horizontal="left"/>
    </xf>
    <xf numFmtId="0" fontId="43" fillId="26" borderId="0" xfId="98" applyFont="1" applyFill="1"/>
    <xf numFmtId="0" fontId="52" fillId="26" borderId="0" xfId="122" applyFill="1"/>
    <xf numFmtId="0" fontId="46" fillId="26" borderId="0" xfId="98" applyFont="1" applyFill="1"/>
  </cellXfs>
  <cellStyles count="12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22"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12" xfId="121"/>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15" xfId="116"/>
    <cellStyle name="Normal 4 16" xfId="119"/>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Percent 4" xfId="117"/>
    <cellStyle name="Percent 5" xfId="120"/>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I5" sqref="I5"/>
    </sheetView>
  </sheetViews>
  <sheetFormatPr defaultRowHeight="12.75" x14ac:dyDescent="0.2"/>
  <cols>
    <col min="1" max="3" width="9.42578125" customWidth="1"/>
    <col min="4" max="7" width="8.85546875" customWidth="1"/>
    <col min="8" max="9" width="8.85546875" style="7" customWidth="1"/>
    <col min="10" max="10" width="15" style="7"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55"/>
      <c r="B3" s="55"/>
      <c r="C3" s="55"/>
      <c r="D3" s="41" t="s">
        <v>6</v>
      </c>
      <c r="E3" s="41" t="s">
        <v>7</v>
      </c>
      <c r="F3" s="41" t="s">
        <v>8</v>
      </c>
      <c r="G3" s="41" t="s">
        <v>9</v>
      </c>
      <c r="H3" s="41" t="s">
        <v>10</v>
      </c>
      <c r="I3" s="41" t="s">
        <v>11</v>
      </c>
      <c r="J3" s="42" t="s">
        <v>24</v>
      </c>
    </row>
    <row r="4" spans="1:12" x14ac:dyDescent="0.2">
      <c r="A4" s="54" t="s">
        <v>27</v>
      </c>
      <c r="B4" s="54"/>
      <c r="C4" s="54"/>
      <c r="D4" s="36">
        <f>'Pricing Score Calculation'!E5</f>
        <v>30</v>
      </c>
      <c r="E4" s="44">
        <v>17.5</v>
      </c>
      <c r="F4" s="44">
        <v>16</v>
      </c>
      <c r="G4" s="44">
        <v>8</v>
      </c>
      <c r="H4" s="44">
        <v>8</v>
      </c>
      <c r="I4" s="44">
        <v>4</v>
      </c>
      <c r="J4" s="43">
        <f t="shared" ref="J4:J5" si="0">SUM(D4:I4)</f>
        <v>83.5</v>
      </c>
      <c r="L4" s="5"/>
    </row>
    <row r="5" spans="1:12" x14ac:dyDescent="0.2">
      <c r="A5" s="54" t="s">
        <v>14</v>
      </c>
      <c r="B5" s="54"/>
      <c r="C5" s="54"/>
      <c r="D5" s="36">
        <f>'Pricing Score Calculation'!E6</f>
        <v>20.648464163822524</v>
      </c>
      <c r="E5" s="44">
        <v>22.5</v>
      </c>
      <c r="F5" s="44">
        <v>14</v>
      </c>
      <c r="G5" s="44">
        <v>7</v>
      </c>
      <c r="H5" s="44">
        <v>7</v>
      </c>
      <c r="I5" s="44">
        <v>4</v>
      </c>
      <c r="J5" s="43">
        <f t="shared" si="0"/>
        <v>75.148464163822524</v>
      </c>
    </row>
  </sheetData>
  <mergeCells count="3">
    <mergeCell ref="A5:C5"/>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I5" sqref="I5"/>
    </sheetView>
  </sheetViews>
  <sheetFormatPr defaultRowHeight="12.75" x14ac:dyDescent="0.2"/>
  <cols>
    <col min="11" max="11" width="14.42578125" bestFit="1" customWidth="1"/>
  </cols>
  <sheetData>
    <row r="1" spans="1:20" ht="15.75" x14ac:dyDescent="0.25">
      <c r="A1" s="9" t="s">
        <v>0</v>
      </c>
      <c r="B1" s="8"/>
      <c r="C1" s="8"/>
      <c r="D1" s="8"/>
      <c r="E1" s="4"/>
      <c r="F1" s="4"/>
      <c r="G1" s="4"/>
      <c r="H1" s="4"/>
      <c r="I1" s="4"/>
    </row>
    <row r="2" spans="1:20" ht="15.75" x14ac:dyDescent="0.25">
      <c r="A2" s="4"/>
      <c r="B2" s="3"/>
      <c r="C2" s="3"/>
      <c r="D2" s="3"/>
      <c r="E2" s="3"/>
      <c r="F2" s="3"/>
      <c r="G2" s="3"/>
      <c r="H2" s="3"/>
      <c r="I2" s="3"/>
    </row>
    <row r="3" spans="1:20" x14ac:dyDescent="0.2">
      <c r="A3" s="55"/>
      <c r="B3" s="55"/>
      <c r="C3" s="55"/>
      <c r="D3" s="41" t="s">
        <v>6</v>
      </c>
      <c r="E3" s="41" t="s">
        <v>7</v>
      </c>
      <c r="F3" s="41" t="s">
        <v>8</v>
      </c>
      <c r="G3" s="41" t="s">
        <v>9</v>
      </c>
      <c r="H3" s="41" t="s">
        <v>10</v>
      </c>
      <c r="I3" s="41" t="s">
        <v>11</v>
      </c>
      <c r="J3" s="42" t="s">
        <v>24</v>
      </c>
      <c r="K3" s="6"/>
      <c r="L3" s="6"/>
      <c r="M3" s="6"/>
      <c r="N3" s="6"/>
      <c r="O3" s="6"/>
      <c r="P3" s="6"/>
      <c r="Q3" s="6"/>
      <c r="R3" s="6"/>
      <c r="S3" s="6"/>
      <c r="T3" s="6"/>
    </row>
    <row r="4" spans="1:20" x14ac:dyDescent="0.2">
      <c r="A4" s="54" t="s">
        <v>27</v>
      </c>
      <c r="B4" s="54"/>
      <c r="C4" s="54"/>
      <c r="D4" s="36">
        <f>'Pricing Score Calculation'!E5</f>
        <v>30</v>
      </c>
      <c r="E4" s="45">
        <v>20</v>
      </c>
      <c r="F4" s="45">
        <v>16</v>
      </c>
      <c r="G4" s="45">
        <v>8</v>
      </c>
      <c r="H4" s="45">
        <v>8</v>
      </c>
      <c r="I4" s="45">
        <v>3.5</v>
      </c>
      <c r="J4" s="43">
        <f t="shared" ref="J4:J5" si="0">SUM(D4:I4)</f>
        <v>85.5</v>
      </c>
      <c r="K4" s="7"/>
      <c r="L4" s="7"/>
      <c r="M4" s="7"/>
      <c r="N4" s="7"/>
      <c r="O4" s="7"/>
      <c r="P4" s="7"/>
      <c r="Q4" s="7"/>
      <c r="R4" s="7"/>
      <c r="S4" s="7"/>
      <c r="T4" s="7"/>
    </row>
    <row r="5" spans="1:20" x14ac:dyDescent="0.2">
      <c r="A5" s="54" t="s">
        <v>14</v>
      </c>
      <c r="B5" s="54"/>
      <c r="C5" s="54"/>
      <c r="D5" s="36">
        <f>'Pricing Score Calculation'!E6</f>
        <v>20.648464163822524</v>
      </c>
      <c r="E5" s="45">
        <v>12.5</v>
      </c>
      <c r="F5" s="45">
        <v>16</v>
      </c>
      <c r="G5" s="45">
        <v>4.4000000000000004</v>
      </c>
      <c r="H5" s="45">
        <v>5</v>
      </c>
      <c r="I5" s="45">
        <v>3.5</v>
      </c>
      <c r="J5" s="43">
        <f t="shared" si="0"/>
        <v>62.048464163822523</v>
      </c>
      <c r="K5" s="7"/>
      <c r="L5" s="7"/>
      <c r="M5" s="7"/>
      <c r="N5" s="7"/>
      <c r="O5" s="7"/>
      <c r="P5" s="7"/>
      <c r="Q5" s="7"/>
      <c r="R5" s="7"/>
      <c r="S5" s="7"/>
      <c r="T5" s="7"/>
    </row>
    <row r="6" spans="1:20" x14ac:dyDescent="0.2">
      <c r="A6" s="7"/>
      <c r="B6" s="7"/>
      <c r="C6" s="7"/>
      <c r="D6" s="7"/>
      <c r="E6" s="7"/>
      <c r="F6" s="7"/>
      <c r="G6" s="7"/>
      <c r="H6" s="7"/>
      <c r="I6" s="7"/>
      <c r="J6" s="7"/>
      <c r="K6" s="7"/>
      <c r="L6" s="7"/>
      <c r="M6" s="7"/>
      <c r="N6" s="7"/>
      <c r="O6" s="7"/>
      <c r="P6" s="7"/>
      <c r="Q6" s="7"/>
      <c r="R6" s="7"/>
      <c r="S6" s="7"/>
      <c r="T6" s="7"/>
    </row>
    <row r="7" spans="1:20" x14ac:dyDescent="0.2">
      <c r="A7" s="7"/>
      <c r="B7" s="7"/>
      <c r="C7" s="7"/>
      <c r="D7" s="7"/>
      <c r="E7" s="7"/>
      <c r="F7" s="7"/>
      <c r="G7" s="7"/>
      <c r="H7" s="7"/>
      <c r="I7" s="7"/>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row r="26" spans="1:20" x14ac:dyDescent="0.2">
      <c r="A26" s="7"/>
      <c r="B26" s="7"/>
      <c r="C26" s="7"/>
      <c r="D26" s="7"/>
      <c r="E26" s="7"/>
      <c r="F26" s="7"/>
      <c r="G26" s="7"/>
      <c r="H26" s="7"/>
      <c r="I26" s="7"/>
      <c r="J26" s="7"/>
      <c r="K26" s="7"/>
      <c r="L26" s="7"/>
      <c r="M26" s="7"/>
      <c r="N26" s="7"/>
      <c r="O26" s="7"/>
      <c r="P26" s="7"/>
      <c r="Q26" s="7"/>
      <c r="R26" s="7"/>
      <c r="S26" s="7"/>
      <c r="T26" s="7"/>
    </row>
    <row r="27" spans="1:20" x14ac:dyDescent="0.2">
      <c r="A27" s="7"/>
      <c r="B27" s="7"/>
      <c r="C27" s="7"/>
      <c r="D27" s="7"/>
      <c r="E27" s="7"/>
      <c r="F27" s="7"/>
      <c r="G27" s="7"/>
      <c r="H27" s="7"/>
      <c r="I27" s="7"/>
      <c r="J27" s="7"/>
      <c r="K27" s="7"/>
      <c r="L27" s="7"/>
      <c r="M27" s="7"/>
      <c r="N27" s="7"/>
      <c r="O27" s="7"/>
      <c r="P27" s="7"/>
      <c r="Q27" s="7"/>
      <c r="R27" s="7"/>
      <c r="S27" s="7"/>
      <c r="T27" s="7"/>
    </row>
    <row r="28" spans="1:20" x14ac:dyDescent="0.2">
      <c r="A28" s="7"/>
      <c r="B28" s="7"/>
      <c r="C28" s="7"/>
      <c r="D28" s="7"/>
      <c r="E28" s="7"/>
      <c r="F28" s="7"/>
      <c r="G28" s="7"/>
      <c r="H28" s="7"/>
      <c r="I28" s="7"/>
      <c r="J28" s="7"/>
      <c r="K28" s="7"/>
      <c r="L28" s="7"/>
      <c r="M28" s="7"/>
      <c r="N28" s="7"/>
      <c r="O28" s="7"/>
      <c r="P28" s="7"/>
      <c r="Q28" s="7"/>
      <c r="R28" s="7"/>
      <c r="S28" s="7"/>
      <c r="T28" s="7"/>
    </row>
    <row r="29" spans="1:20" x14ac:dyDescent="0.2">
      <c r="A29" s="7"/>
      <c r="B29" s="7"/>
      <c r="C29" s="7"/>
      <c r="D29" s="7"/>
      <c r="E29" s="7"/>
      <c r="F29" s="7"/>
      <c r="G29" s="7"/>
      <c r="H29" s="7"/>
      <c r="I29" s="7"/>
      <c r="J29" s="7"/>
      <c r="K29" s="7"/>
      <c r="L29" s="7"/>
      <c r="M29" s="7"/>
      <c r="N29" s="7"/>
      <c r="O29" s="7"/>
      <c r="P29" s="7"/>
      <c r="Q29" s="7"/>
      <c r="R29" s="7"/>
      <c r="S29" s="7"/>
      <c r="T29" s="7"/>
    </row>
    <row r="30" spans="1:20" x14ac:dyDescent="0.2">
      <c r="A30" s="7"/>
      <c r="B30" s="7"/>
      <c r="C30" s="7"/>
      <c r="D30" s="7"/>
      <c r="E30" s="7"/>
      <c r="F30" s="7"/>
      <c r="G30" s="7"/>
      <c r="H30" s="7"/>
      <c r="I30" s="7"/>
      <c r="J30" s="7"/>
      <c r="K30" s="7"/>
      <c r="L30" s="7"/>
      <c r="M30" s="7"/>
      <c r="N30" s="7"/>
      <c r="O30" s="7"/>
      <c r="P30" s="7"/>
      <c r="Q30" s="7"/>
      <c r="R30" s="7"/>
      <c r="S30" s="7"/>
      <c r="T30" s="7"/>
    </row>
    <row r="31" spans="1:20" x14ac:dyDescent="0.2">
      <c r="A31" s="7"/>
      <c r="B31" s="7"/>
      <c r="C31" s="7"/>
      <c r="D31" s="7"/>
      <c r="E31" s="7"/>
      <c r="F31" s="7"/>
      <c r="G31" s="7"/>
      <c r="H31" s="7"/>
      <c r="I31" s="7"/>
      <c r="J31" s="7"/>
      <c r="K31" s="7"/>
      <c r="L31" s="7"/>
      <c r="M31" s="7"/>
      <c r="N31" s="7"/>
      <c r="O31" s="7"/>
      <c r="P31" s="7"/>
      <c r="Q31" s="7"/>
      <c r="R31" s="7"/>
      <c r="S31" s="7"/>
      <c r="T31" s="7"/>
    </row>
    <row r="32" spans="1:20" x14ac:dyDescent="0.2">
      <c r="A32" s="7"/>
      <c r="B32" s="7"/>
      <c r="C32" s="7"/>
      <c r="D32" s="7"/>
      <c r="E32" s="7"/>
      <c r="F32" s="7"/>
      <c r="G32" s="7"/>
      <c r="H32" s="7"/>
      <c r="I32" s="7"/>
      <c r="J32" s="7"/>
      <c r="K32" s="7"/>
      <c r="L32" s="7"/>
      <c r="M32" s="7"/>
      <c r="N32" s="7"/>
      <c r="O32" s="7"/>
      <c r="P32" s="7"/>
      <c r="Q32" s="7"/>
      <c r="R32" s="7"/>
      <c r="S32" s="7"/>
      <c r="T32" s="7"/>
    </row>
    <row r="33" spans="1:20" x14ac:dyDescent="0.2">
      <c r="A33" s="7"/>
      <c r="B33" s="7"/>
      <c r="C33" s="7"/>
      <c r="D33" s="7"/>
      <c r="E33" s="7"/>
      <c r="F33" s="7"/>
      <c r="G33" s="7"/>
      <c r="H33" s="7"/>
      <c r="I33" s="7"/>
      <c r="J33" s="7"/>
      <c r="K33" s="7"/>
      <c r="L33" s="7"/>
      <c r="M33" s="7"/>
      <c r="N33" s="7"/>
      <c r="O33" s="7"/>
      <c r="P33" s="7"/>
      <c r="Q33" s="7"/>
      <c r="R33" s="7"/>
      <c r="S33" s="7"/>
      <c r="T33" s="7"/>
    </row>
    <row r="34" spans="1:20" x14ac:dyDescent="0.2">
      <c r="A34" s="7"/>
      <c r="B34" s="7"/>
      <c r="C34" s="7"/>
      <c r="D34" s="7"/>
      <c r="E34" s="7"/>
      <c r="F34" s="7"/>
      <c r="G34" s="7"/>
      <c r="H34" s="7"/>
      <c r="I34" s="7"/>
      <c r="J34" s="7"/>
      <c r="K34" s="7"/>
      <c r="L34" s="7"/>
      <c r="M34" s="7"/>
      <c r="N34" s="7"/>
      <c r="O34" s="7"/>
      <c r="P34" s="7"/>
      <c r="Q34" s="7"/>
      <c r="R34" s="7"/>
      <c r="S34" s="7"/>
      <c r="T34" s="7"/>
    </row>
    <row r="35" spans="1:20" x14ac:dyDescent="0.2">
      <c r="A35" s="7"/>
      <c r="B35" s="7"/>
      <c r="C35" s="7"/>
      <c r="D35" s="7"/>
      <c r="E35" s="7"/>
      <c r="F35" s="7"/>
      <c r="G35" s="7"/>
      <c r="H35" s="7"/>
      <c r="I35" s="7"/>
      <c r="J35" s="7"/>
      <c r="K35" s="7"/>
      <c r="L35" s="7"/>
      <c r="M35" s="7"/>
      <c r="N35" s="7"/>
      <c r="O35" s="7"/>
      <c r="P35" s="7"/>
      <c r="Q35" s="7"/>
      <c r="R35" s="7"/>
      <c r="S35" s="7"/>
      <c r="T35" s="7"/>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F4" sqref="F4"/>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7"/>
    </row>
    <row r="2" spans="1:20" ht="15.75" x14ac:dyDescent="0.25">
      <c r="A2" s="4"/>
      <c r="B2" s="3"/>
      <c r="C2" s="3"/>
      <c r="D2" s="3"/>
      <c r="E2" s="3"/>
      <c r="F2" s="3"/>
      <c r="G2" s="3"/>
      <c r="H2" s="3"/>
      <c r="I2" s="3"/>
    </row>
    <row r="3" spans="1:20" x14ac:dyDescent="0.2">
      <c r="A3" s="55"/>
      <c r="B3" s="55"/>
      <c r="C3" s="55"/>
      <c r="D3" s="48" t="s">
        <v>6</v>
      </c>
      <c r="E3" s="41" t="s">
        <v>7</v>
      </c>
      <c r="F3" s="41" t="s">
        <v>8</v>
      </c>
      <c r="G3" s="41" t="s">
        <v>9</v>
      </c>
      <c r="H3" s="41" t="s">
        <v>10</v>
      </c>
      <c r="I3" s="41" t="s">
        <v>11</v>
      </c>
      <c r="J3" s="42" t="s">
        <v>24</v>
      </c>
      <c r="K3" s="6"/>
      <c r="L3" s="6"/>
      <c r="M3" s="6"/>
      <c r="N3" s="6"/>
      <c r="O3" s="6"/>
      <c r="P3" s="6"/>
      <c r="Q3" s="6"/>
      <c r="R3" s="6"/>
      <c r="S3" s="6"/>
      <c r="T3" s="6"/>
    </row>
    <row r="4" spans="1:20" x14ac:dyDescent="0.2">
      <c r="A4" s="54" t="s">
        <v>27</v>
      </c>
      <c r="B4" s="54"/>
      <c r="C4" s="54"/>
      <c r="D4" s="50">
        <f>'Pricing Score Calculation'!E5</f>
        <v>30</v>
      </c>
      <c r="E4" s="51">
        <v>20</v>
      </c>
      <c r="F4" s="51">
        <v>16</v>
      </c>
      <c r="G4" s="51">
        <v>8</v>
      </c>
      <c r="H4" s="51">
        <v>6</v>
      </c>
      <c r="I4" s="51">
        <v>3</v>
      </c>
      <c r="J4" s="43">
        <f t="shared" ref="J4:J5" si="0">SUM(D4:I4)</f>
        <v>83</v>
      </c>
      <c r="K4" s="7"/>
      <c r="L4" s="7"/>
      <c r="M4" s="7"/>
      <c r="N4" s="7"/>
      <c r="O4" s="7"/>
      <c r="P4" s="7"/>
      <c r="Q4" s="7"/>
      <c r="R4" s="7"/>
      <c r="S4" s="7"/>
      <c r="T4" s="7"/>
    </row>
    <row r="5" spans="1:20" x14ac:dyDescent="0.2">
      <c r="A5" s="54" t="s">
        <v>14</v>
      </c>
      <c r="B5" s="54"/>
      <c r="C5" s="54"/>
      <c r="D5" s="50">
        <f>'Pricing Score Calculation'!E6</f>
        <v>20.648464163822524</v>
      </c>
      <c r="E5" s="51">
        <v>25</v>
      </c>
      <c r="F5" s="51">
        <v>20</v>
      </c>
      <c r="G5" s="51">
        <v>8</v>
      </c>
      <c r="H5" s="51">
        <v>10</v>
      </c>
      <c r="I5" s="51">
        <v>5</v>
      </c>
      <c r="J5" s="43">
        <f t="shared" si="0"/>
        <v>88.648464163822524</v>
      </c>
      <c r="K5" s="7"/>
      <c r="L5" s="7"/>
      <c r="M5" s="7"/>
      <c r="N5" s="7"/>
      <c r="O5" s="7"/>
      <c r="P5" s="7"/>
      <c r="Q5" s="7"/>
      <c r="R5" s="7"/>
      <c r="S5" s="7"/>
      <c r="T5" s="7"/>
    </row>
    <row r="6" spans="1:20" x14ac:dyDescent="0.2">
      <c r="A6" s="7"/>
      <c r="B6" s="7"/>
      <c r="C6" s="7"/>
      <c r="D6" s="7"/>
      <c r="E6" s="7"/>
      <c r="F6" s="7"/>
      <c r="G6" s="7"/>
      <c r="H6" s="7"/>
      <c r="I6" s="7"/>
      <c r="J6" s="7"/>
      <c r="K6" s="7"/>
      <c r="L6" s="7"/>
      <c r="M6" s="7"/>
      <c r="N6" s="7"/>
      <c r="O6" s="7"/>
      <c r="P6" s="7"/>
      <c r="Q6" s="7"/>
      <c r="R6" s="7"/>
      <c r="S6" s="7"/>
      <c r="T6" s="7"/>
    </row>
    <row r="7" spans="1:20" x14ac:dyDescent="0.2">
      <c r="A7" s="7"/>
      <c r="B7" s="7"/>
      <c r="C7" s="7"/>
      <c r="D7" s="7"/>
      <c r="E7" s="7"/>
      <c r="F7" s="7"/>
      <c r="G7" s="7"/>
      <c r="H7" s="7"/>
      <c r="I7" s="7"/>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row r="26" spans="1:20" x14ac:dyDescent="0.2">
      <c r="A26" s="7"/>
      <c r="B26" s="7"/>
      <c r="C26" s="7"/>
      <c r="D26" s="7"/>
      <c r="E26" s="7"/>
      <c r="F26" s="7"/>
      <c r="G26" s="7"/>
      <c r="H26" s="7"/>
      <c r="I26" s="7"/>
      <c r="J26" s="7"/>
      <c r="K26" s="7"/>
      <c r="L26" s="7"/>
      <c r="M26" s="7"/>
      <c r="N26" s="7"/>
      <c r="O26" s="7"/>
      <c r="P26" s="7"/>
      <c r="Q26" s="7"/>
      <c r="R26" s="7"/>
      <c r="S26" s="7"/>
      <c r="T26" s="7"/>
    </row>
    <row r="27" spans="1:20" x14ac:dyDescent="0.2">
      <c r="A27" s="7"/>
      <c r="B27" s="7"/>
      <c r="C27" s="7"/>
      <c r="D27" s="7"/>
      <c r="E27" s="7"/>
      <c r="F27" s="7"/>
      <c r="G27" s="7"/>
      <c r="H27" s="7"/>
      <c r="I27" s="7"/>
      <c r="J27" s="7"/>
      <c r="K27" s="7"/>
      <c r="L27" s="7"/>
      <c r="M27" s="7"/>
      <c r="N27" s="7"/>
      <c r="O27" s="7"/>
      <c r="P27" s="7"/>
      <c r="Q27" s="7"/>
      <c r="R27" s="7"/>
      <c r="S27" s="7"/>
      <c r="T27" s="7"/>
    </row>
    <row r="28" spans="1:20" x14ac:dyDescent="0.2">
      <c r="A28" s="7"/>
      <c r="B28" s="7"/>
      <c r="C28" s="7"/>
      <c r="D28" s="7"/>
      <c r="E28" s="7"/>
      <c r="F28" s="7"/>
      <c r="G28" s="7"/>
      <c r="H28" s="7"/>
      <c r="I28" s="7"/>
      <c r="J28" s="7"/>
      <c r="K28" s="7"/>
      <c r="L28" s="7"/>
      <c r="M28" s="7"/>
      <c r="N28" s="7"/>
      <c r="O28" s="7"/>
      <c r="P28" s="7"/>
      <c r="Q28" s="7"/>
      <c r="R28" s="7"/>
      <c r="S28" s="7"/>
      <c r="T28" s="7"/>
    </row>
    <row r="29" spans="1:20" x14ac:dyDescent="0.2">
      <c r="A29" s="7"/>
      <c r="B29" s="7"/>
      <c r="C29" s="7"/>
      <c r="D29" s="7"/>
      <c r="E29" s="7"/>
      <c r="F29" s="7"/>
      <c r="G29" s="7"/>
      <c r="H29" s="7"/>
      <c r="I29" s="7"/>
      <c r="J29" s="7"/>
      <c r="K29" s="7"/>
      <c r="L29" s="7"/>
      <c r="M29" s="7"/>
      <c r="N29" s="7"/>
      <c r="O29" s="7"/>
      <c r="P29" s="7"/>
      <c r="Q29" s="7"/>
      <c r="R29" s="7"/>
      <c r="S29" s="7"/>
      <c r="T29" s="7"/>
    </row>
    <row r="30" spans="1:20" x14ac:dyDescent="0.2">
      <c r="A30" s="7"/>
      <c r="B30" s="7"/>
      <c r="C30" s="7"/>
      <c r="D30" s="7"/>
      <c r="E30" s="7"/>
      <c r="F30" s="7"/>
      <c r="G30" s="7"/>
      <c r="H30" s="7"/>
      <c r="I30" s="7"/>
      <c r="J30" s="7"/>
      <c r="K30" s="7"/>
      <c r="L30" s="7"/>
      <c r="M30" s="7"/>
      <c r="N30" s="7"/>
      <c r="O30" s="7"/>
      <c r="P30" s="7"/>
      <c r="Q30" s="7"/>
      <c r="R30" s="7"/>
      <c r="S30" s="7"/>
      <c r="T30" s="7"/>
    </row>
    <row r="31" spans="1:20" x14ac:dyDescent="0.2">
      <c r="A31" s="7"/>
      <c r="B31" s="7"/>
      <c r="C31" s="7"/>
      <c r="D31" s="7"/>
      <c r="E31" s="7"/>
      <c r="F31" s="7"/>
      <c r="G31" s="7"/>
      <c r="H31" s="7"/>
      <c r="I31" s="7"/>
      <c r="J31" s="7"/>
      <c r="K31" s="7"/>
      <c r="L31" s="7"/>
      <c r="M31" s="7"/>
      <c r="N31" s="7"/>
      <c r="O31" s="7"/>
      <c r="P31" s="7"/>
      <c r="Q31" s="7"/>
      <c r="R31" s="7"/>
      <c r="S31" s="7"/>
      <c r="T31" s="7"/>
    </row>
    <row r="32" spans="1:20" x14ac:dyDescent="0.2">
      <c r="A32" s="7"/>
      <c r="B32" s="7"/>
      <c r="C32" s="7"/>
      <c r="D32" s="7"/>
      <c r="E32" s="7"/>
      <c r="F32" s="7"/>
      <c r="G32" s="7"/>
      <c r="H32" s="7"/>
      <c r="I32" s="7"/>
      <c r="J32" s="7"/>
      <c r="K32" s="7"/>
      <c r="L32" s="7"/>
      <c r="M32" s="7"/>
      <c r="N32" s="7"/>
      <c r="O32" s="7"/>
      <c r="P32" s="7"/>
      <c r="Q32" s="7"/>
      <c r="R32" s="7"/>
      <c r="S32" s="7"/>
      <c r="T32" s="7"/>
    </row>
    <row r="33" spans="1:20" x14ac:dyDescent="0.2">
      <c r="A33" s="7"/>
      <c r="B33" s="7"/>
      <c r="C33" s="7"/>
      <c r="D33" s="7"/>
      <c r="E33" s="7"/>
      <c r="F33" s="7"/>
      <c r="G33" s="7"/>
      <c r="H33" s="7"/>
      <c r="I33" s="7"/>
      <c r="J33" s="7"/>
      <c r="K33" s="7"/>
      <c r="L33" s="7"/>
      <c r="M33" s="7"/>
      <c r="N33" s="7"/>
      <c r="O33" s="7"/>
      <c r="P33" s="7"/>
      <c r="Q33" s="7"/>
      <c r="R33" s="7"/>
      <c r="S33" s="7"/>
      <c r="T33" s="7"/>
    </row>
    <row r="34" spans="1:20" x14ac:dyDescent="0.2">
      <c r="A34" s="7"/>
      <c r="B34" s="7"/>
      <c r="C34" s="7"/>
      <c r="D34" s="7"/>
      <c r="E34" s="7"/>
      <c r="F34" s="7"/>
      <c r="G34" s="7"/>
      <c r="H34" s="7"/>
      <c r="I34" s="7"/>
      <c r="J34" s="7"/>
      <c r="K34" s="7"/>
      <c r="L34" s="7"/>
      <c r="M34" s="7"/>
      <c r="N34" s="7"/>
      <c r="O34" s="7"/>
      <c r="P34" s="7"/>
      <c r="Q34" s="7"/>
      <c r="R34" s="7"/>
      <c r="S34" s="7"/>
      <c r="T34" s="7"/>
    </row>
    <row r="35" spans="1:20" x14ac:dyDescent="0.2">
      <c r="A35" s="7"/>
      <c r="B35" s="7"/>
      <c r="C35" s="7"/>
      <c r="D35" s="7"/>
      <c r="E35" s="7"/>
      <c r="F35" s="7"/>
      <c r="G35" s="7"/>
      <c r="H35" s="7"/>
      <c r="I35" s="7"/>
      <c r="J35" s="7"/>
      <c r="K35" s="7"/>
      <c r="L35" s="7"/>
      <c r="M35" s="7"/>
      <c r="N35" s="7"/>
      <c r="O35" s="7"/>
      <c r="P35" s="7"/>
      <c r="Q35" s="7"/>
      <c r="R35" s="7"/>
      <c r="S35" s="7"/>
      <c r="T35"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D43" sqref="D43"/>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7"/>
    </row>
    <row r="2" spans="1:20" ht="15.75" x14ac:dyDescent="0.25">
      <c r="A2" s="4"/>
      <c r="B2" s="3"/>
      <c r="C2" s="3"/>
      <c r="D2" s="3"/>
      <c r="E2" s="3"/>
      <c r="F2" s="3"/>
      <c r="G2" s="3"/>
      <c r="H2" s="3"/>
      <c r="I2" s="3"/>
      <c r="J2" s="3"/>
    </row>
    <row r="3" spans="1:20" x14ac:dyDescent="0.2">
      <c r="A3" s="55"/>
      <c r="B3" s="55"/>
      <c r="C3" s="55"/>
      <c r="D3" s="41" t="s">
        <v>6</v>
      </c>
      <c r="E3" s="41" t="s">
        <v>7</v>
      </c>
      <c r="F3" s="41" t="s">
        <v>8</v>
      </c>
      <c r="G3" s="41" t="s">
        <v>9</v>
      </c>
      <c r="H3" s="41" t="s">
        <v>10</v>
      </c>
      <c r="I3" s="41" t="s">
        <v>11</v>
      </c>
      <c r="J3" s="42" t="s">
        <v>24</v>
      </c>
      <c r="K3" s="6"/>
      <c r="L3" s="6"/>
      <c r="M3" s="6"/>
      <c r="N3" s="6"/>
      <c r="O3" s="6"/>
      <c r="P3" s="6"/>
      <c r="Q3" s="6"/>
      <c r="R3" s="6"/>
      <c r="S3" s="6"/>
      <c r="T3" s="6"/>
    </row>
    <row r="4" spans="1:20" x14ac:dyDescent="0.2">
      <c r="A4" s="54" t="s">
        <v>27</v>
      </c>
      <c r="B4" s="54"/>
      <c r="C4" s="54"/>
      <c r="D4" s="36">
        <f>'Pricing Score Calculation'!E5</f>
        <v>30</v>
      </c>
      <c r="E4" s="46">
        <v>15</v>
      </c>
      <c r="F4" s="46">
        <v>12</v>
      </c>
      <c r="G4" s="46">
        <v>7</v>
      </c>
      <c r="H4" s="46">
        <v>7</v>
      </c>
      <c r="I4" s="46">
        <v>2.5</v>
      </c>
      <c r="J4" s="43">
        <f t="shared" ref="J4:J5" si="0">SUM(D4:I4)</f>
        <v>73.5</v>
      </c>
      <c r="K4" s="7"/>
      <c r="L4" s="7"/>
      <c r="M4" s="7"/>
      <c r="N4" s="7"/>
      <c r="O4" s="7"/>
      <c r="P4" s="7"/>
      <c r="Q4" s="7"/>
      <c r="R4" s="7"/>
      <c r="S4" s="7"/>
      <c r="T4" s="7"/>
    </row>
    <row r="5" spans="1:20" x14ac:dyDescent="0.2">
      <c r="A5" s="54" t="s">
        <v>14</v>
      </c>
      <c r="B5" s="54"/>
      <c r="C5" s="54"/>
      <c r="D5" s="36">
        <f>'Pricing Score Calculation'!E6</f>
        <v>20.648464163822524</v>
      </c>
      <c r="E5" s="46">
        <v>12.5</v>
      </c>
      <c r="F5" s="46">
        <v>10</v>
      </c>
      <c r="G5" s="46">
        <v>6</v>
      </c>
      <c r="H5" s="46">
        <v>5</v>
      </c>
      <c r="I5" s="46">
        <v>2.5</v>
      </c>
      <c r="J5" s="43">
        <f t="shared" si="0"/>
        <v>56.648464163822524</v>
      </c>
      <c r="K5" s="7"/>
      <c r="L5" s="7"/>
      <c r="M5" s="7"/>
      <c r="N5" s="7"/>
      <c r="O5" s="7"/>
      <c r="P5" s="7"/>
      <c r="Q5" s="7"/>
      <c r="R5" s="7"/>
      <c r="S5" s="7"/>
      <c r="T5" s="7"/>
    </row>
    <row r="6" spans="1:20" x14ac:dyDescent="0.2">
      <c r="A6" s="7"/>
      <c r="B6" s="7"/>
      <c r="C6" s="7"/>
      <c r="D6" s="7"/>
      <c r="E6" s="7"/>
      <c r="F6" s="7"/>
      <c r="G6" s="7"/>
      <c r="H6" s="7"/>
      <c r="I6" s="7"/>
      <c r="J6" s="7"/>
      <c r="K6" s="7"/>
      <c r="L6" s="7"/>
      <c r="M6" s="7"/>
      <c r="N6" s="7"/>
      <c r="O6" s="7"/>
      <c r="P6" s="7"/>
      <c r="Q6" s="7"/>
      <c r="R6" s="7"/>
      <c r="S6" s="7"/>
      <c r="T6" s="7"/>
    </row>
    <row r="7" spans="1:20" x14ac:dyDescent="0.2">
      <c r="A7" s="7"/>
      <c r="B7" s="7"/>
      <c r="C7" s="7"/>
      <c r="D7" s="7"/>
      <c r="E7" s="7"/>
      <c r="F7" s="7"/>
      <c r="G7" s="7"/>
      <c r="H7" s="7"/>
      <c r="I7" s="7"/>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row r="26" spans="1:20" x14ac:dyDescent="0.2">
      <c r="A26" s="7"/>
      <c r="B26" s="7"/>
      <c r="C26" s="7"/>
      <c r="D26" s="7"/>
      <c r="E26" s="7"/>
      <c r="F26" s="7"/>
      <c r="G26" s="7"/>
      <c r="H26" s="7"/>
      <c r="I26" s="7"/>
      <c r="J26" s="7"/>
      <c r="K26" s="7"/>
      <c r="L26" s="7"/>
      <c r="M26" s="7"/>
      <c r="N26" s="7"/>
      <c r="O26" s="7"/>
      <c r="P26" s="7"/>
      <c r="Q26" s="7"/>
      <c r="R26" s="7"/>
      <c r="S26" s="7"/>
      <c r="T26" s="7"/>
    </row>
    <row r="27" spans="1:20" x14ac:dyDescent="0.2">
      <c r="A27" s="7"/>
      <c r="B27" s="7"/>
      <c r="C27" s="7"/>
      <c r="D27" s="7"/>
      <c r="E27" s="7"/>
      <c r="F27" s="7"/>
      <c r="G27" s="7"/>
      <c r="H27" s="7"/>
      <c r="I27" s="7"/>
      <c r="J27" s="7"/>
      <c r="K27" s="7"/>
      <c r="L27" s="7"/>
      <c r="M27" s="7"/>
      <c r="N27" s="7"/>
      <c r="O27" s="7"/>
      <c r="P27" s="7"/>
      <c r="Q27" s="7"/>
      <c r="R27" s="7"/>
      <c r="S27" s="7"/>
      <c r="T27" s="7"/>
    </row>
    <row r="28" spans="1:20" x14ac:dyDescent="0.2">
      <c r="A28" s="7"/>
      <c r="B28" s="7"/>
      <c r="C28" s="7"/>
      <c r="D28" s="7"/>
      <c r="E28" s="7"/>
      <c r="F28" s="7"/>
      <c r="G28" s="7"/>
      <c r="H28" s="7"/>
      <c r="I28" s="7"/>
      <c r="J28" s="7"/>
      <c r="K28" s="7"/>
      <c r="L28" s="7"/>
      <c r="M28" s="7"/>
      <c r="N28" s="7"/>
      <c r="O28" s="7"/>
      <c r="P28" s="7"/>
      <c r="Q28" s="7"/>
      <c r="R28" s="7"/>
      <c r="S28" s="7"/>
      <c r="T28" s="7"/>
    </row>
    <row r="29" spans="1:20" x14ac:dyDescent="0.2">
      <c r="A29" s="7"/>
      <c r="B29" s="7"/>
      <c r="C29" s="7"/>
      <c r="D29" s="7"/>
      <c r="E29" s="7"/>
      <c r="F29" s="7"/>
      <c r="G29" s="7"/>
      <c r="H29" s="7"/>
      <c r="I29" s="7"/>
      <c r="J29" s="7"/>
      <c r="K29" s="7"/>
      <c r="L29" s="7"/>
      <c r="M29" s="7"/>
      <c r="N29" s="7"/>
      <c r="O29" s="7"/>
      <c r="P29" s="7"/>
      <c r="Q29" s="7"/>
      <c r="R29" s="7"/>
      <c r="S29" s="7"/>
      <c r="T29" s="7"/>
    </row>
    <row r="30" spans="1:20" x14ac:dyDescent="0.2">
      <c r="A30" s="7"/>
      <c r="B30" s="7"/>
      <c r="C30" s="7"/>
      <c r="D30" s="7"/>
      <c r="E30" s="7"/>
      <c r="F30" s="7"/>
      <c r="G30" s="7"/>
      <c r="H30" s="7"/>
      <c r="I30" s="7"/>
      <c r="J30" s="7"/>
      <c r="K30" s="7"/>
      <c r="L30" s="7"/>
      <c r="M30" s="7"/>
      <c r="N30" s="7"/>
      <c r="O30" s="7"/>
      <c r="P30" s="7"/>
      <c r="Q30" s="7"/>
      <c r="R30" s="7"/>
      <c r="S30" s="7"/>
      <c r="T30" s="7"/>
    </row>
    <row r="31" spans="1:20" x14ac:dyDescent="0.2">
      <c r="A31" s="7"/>
      <c r="B31" s="7"/>
      <c r="C31" s="7"/>
      <c r="D31" s="7"/>
      <c r="E31" s="7"/>
      <c r="F31" s="7"/>
      <c r="G31" s="7"/>
      <c r="H31" s="7"/>
      <c r="I31" s="7"/>
      <c r="J31" s="7"/>
      <c r="K31" s="7"/>
      <c r="L31" s="7"/>
      <c r="M31" s="7"/>
      <c r="N31" s="7"/>
      <c r="O31" s="7"/>
      <c r="P31" s="7"/>
      <c r="Q31" s="7"/>
      <c r="R31" s="7"/>
      <c r="S31" s="7"/>
      <c r="T31" s="7"/>
    </row>
    <row r="32" spans="1:20" x14ac:dyDescent="0.2">
      <c r="A32" s="7"/>
      <c r="B32" s="7"/>
      <c r="C32" s="7"/>
      <c r="D32" s="7"/>
      <c r="E32" s="7"/>
      <c r="F32" s="7"/>
      <c r="G32" s="7"/>
      <c r="H32" s="7"/>
      <c r="I32" s="7"/>
      <c r="J32" s="7"/>
      <c r="K32" s="7"/>
      <c r="L32" s="7"/>
      <c r="M32" s="7"/>
      <c r="N32" s="7"/>
      <c r="O32" s="7"/>
      <c r="P32" s="7"/>
      <c r="Q32" s="7"/>
      <c r="R32" s="7"/>
      <c r="S32" s="7"/>
      <c r="T32" s="7"/>
    </row>
    <row r="33" spans="1:20" x14ac:dyDescent="0.2">
      <c r="A33" s="7"/>
      <c r="B33" s="7"/>
      <c r="C33" s="7"/>
      <c r="D33" s="7"/>
      <c r="E33" s="7"/>
      <c r="F33" s="7"/>
      <c r="G33" s="7"/>
      <c r="H33" s="7"/>
      <c r="I33" s="7"/>
      <c r="J33" s="7"/>
      <c r="K33" s="7"/>
      <c r="L33" s="7"/>
      <c r="M33" s="7"/>
      <c r="N33" s="7"/>
      <c r="O33" s="7"/>
      <c r="P33" s="7"/>
      <c r="Q33" s="7"/>
      <c r="R33" s="7"/>
      <c r="S33" s="7"/>
      <c r="T33" s="7"/>
    </row>
    <row r="34" spans="1:20" x14ac:dyDescent="0.2">
      <c r="A34" s="7"/>
      <c r="B34" s="7"/>
      <c r="C34" s="7"/>
      <c r="D34" s="7"/>
      <c r="E34" s="7"/>
      <c r="F34" s="7"/>
      <c r="G34" s="7"/>
      <c r="H34" s="7"/>
      <c r="I34" s="7"/>
      <c r="J34" s="7"/>
      <c r="K34" s="7"/>
      <c r="L34" s="7"/>
      <c r="M34" s="7"/>
      <c r="N34" s="7"/>
      <c r="O34" s="7"/>
      <c r="P34" s="7"/>
      <c r="Q34" s="7"/>
      <c r="R34" s="7"/>
      <c r="S34" s="7"/>
      <c r="T34" s="7"/>
    </row>
    <row r="35" spans="1:20" x14ac:dyDescent="0.2">
      <c r="A35" s="7"/>
      <c r="B35" s="7"/>
      <c r="C35" s="7"/>
      <c r="D35" s="7"/>
      <c r="E35" s="7"/>
      <c r="F35" s="7"/>
      <c r="G35" s="7"/>
      <c r="H35" s="7"/>
      <c r="I35" s="7"/>
      <c r="J35" s="7"/>
      <c r="K35" s="7"/>
      <c r="L35" s="7"/>
      <c r="M35" s="7"/>
      <c r="N35" s="7"/>
      <c r="O35" s="7"/>
      <c r="P35" s="7"/>
      <c r="Q35" s="7"/>
      <c r="R35" s="7"/>
      <c r="S35" s="7"/>
      <c r="T35" s="7"/>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E44" sqref="E44"/>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7"/>
    </row>
    <row r="2" spans="1:20" ht="15.75" x14ac:dyDescent="0.25">
      <c r="A2" s="4"/>
      <c r="B2" s="3"/>
      <c r="C2" s="3"/>
      <c r="D2" s="52"/>
      <c r="E2" s="3"/>
      <c r="F2" s="3"/>
      <c r="G2" s="3"/>
      <c r="H2" s="3"/>
      <c r="I2" s="3"/>
      <c r="J2" s="3"/>
    </row>
    <row r="3" spans="1:20" x14ac:dyDescent="0.2">
      <c r="A3" s="55"/>
      <c r="B3" s="55"/>
      <c r="C3" s="55"/>
      <c r="D3" s="48" t="s">
        <v>6</v>
      </c>
      <c r="E3" s="41" t="s">
        <v>7</v>
      </c>
      <c r="F3" s="41" t="s">
        <v>8</v>
      </c>
      <c r="G3" s="41" t="s">
        <v>9</v>
      </c>
      <c r="H3" s="41" t="s">
        <v>10</v>
      </c>
      <c r="I3" s="41" t="s">
        <v>11</v>
      </c>
      <c r="J3" s="42" t="s">
        <v>24</v>
      </c>
      <c r="K3" s="6"/>
      <c r="L3" s="6"/>
      <c r="M3" s="6"/>
      <c r="N3" s="6"/>
      <c r="O3" s="6"/>
      <c r="P3" s="6"/>
      <c r="Q3" s="6"/>
      <c r="R3" s="6"/>
      <c r="S3" s="6"/>
      <c r="T3" s="6"/>
    </row>
    <row r="4" spans="1:20" x14ac:dyDescent="0.2">
      <c r="A4" s="54" t="s">
        <v>27</v>
      </c>
      <c r="B4" s="54"/>
      <c r="C4" s="54"/>
      <c r="D4" s="50">
        <f>'Pricing Score Calculation'!E5</f>
        <v>30</v>
      </c>
      <c r="E4" s="53">
        <v>20</v>
      </c>
      <c r="F4" s="53">
        <v>16</v>
      </c>
      <c r="G4" s="53">
        <v>8.4</v>
      </c>
      <c r="H4" s="53">
        <v>8</v>
      </c>
      <c r="I4" s="53">
        <v>3.8</v>
      </c>
      <c r="J4" s="43">
        <f t="shared" ref="J4:J5" si="0">SUM(D4:I4)</f>
        <v>86.2</v>
      </c>
      <c r="K4" s="7"/>
      <c r="L4" s="7"/>
      <c r="M4" s="7"/>
      <c r="N4" s="7"/>
      <c r="O4" s="7"/>
      <c r="P4" s="7"/>
      <c r="Q4" s="7"/>
      <c r="R4" s="7"/>
      <c r="S4" s="7"/>
      <c r="T4" s="7"/>
    </row>
    <row r="5" spans="1:20" x14ac:dyDescent="0.2">
      <c r="A5" s="54" t="s">
        <v>14</v>
      </c>
      <c r="B5" s="54"/>
      <c r="C5" s="54"/>
      <c r="D5" s="50">
        <f>'Pricing Score Calculation'!E6</f>
        <v>20.648464163822524</v>
      </c>
      <c r="E5" s="53">
        <v>15</v>
      </c>
      <c r="F5" s="53">
        <v>12.4</v>
      </c>
      <c r="G5" s="53">
        <v>5.8</v>
      </c>
      <c r="H5" s="53">
        <v>6</v>
      </c>
      <c r="I5" s="53">
        <v>3.4</v>
      </c>
      <c r="J5" s="43">
        <f t="shared" si="0"/>
        <v>63.248464163822518</v>
      </c>
      <c r="K5" s="7"/>
      <c r="L5" s="7"/>
      <c r="M5" s="7"/>
      <c r="N5" s="7"/>
      <c r="O5" s="7"/>
      <c r="P5" s="7"/>
      <c r="Q5" s="7"/>
      <c r="R5" s="7"/>
      <c r="S5" s="7"/>
      <c r="T5" s="7"/>
    </row>
    <row r="6" spans="1:20" x14ac:dyDescent="0.2">
      <c r="A6" s="7"/>
      <c r="B6" s="7"/>
      <c r="C6" s="7"/>
      <c r="D6" s="7"/>
      <c r="E6" s="7"/>
      <c r="F6" s="7"/>
      <c r="G6" s="7"/>
      <c r="H6" s="7"/>
      <c r="I6" s="7"/>
      <c r="J6" s="7"/>
      <c r="K6" s="7"/>
      <c r="L6" s="7"/>
      <c r="M6" s="7"/>
      <c r="N6" s="7"/>
      <c r="O6" s="7"/>
      <c r="P6" s="7"/>
      <c r="Q6" s="7"/>
      <c r="R6" s="7"/>
      <c r="S6" s="7"/>
      <c r="T6" s="7"/>
    </row>
    <row r="7" spans="1:20" x14ac:dyDescent="0.2">
      <c r="A7" s="7"/>
      <c r="B7" s="7"/>
      <c r="C7" s="7"/>
      <c r="D7" s="7"/>
      <c r="E7" s="7"/>
      <c r="F7" s="7"/>
      <c r="G7" s="7"/>
      <c r="H7" s="7"/>
      <c r="I7" s="7"/>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row r="26" spans="1:20" x14ac:dyDescent="0.2">
      <c r="A26" s="7"/>
      <c r="B26" s="7"/>
      <c r="C26" s="7"/>
      <c r="D26" s="7"/>
      <c r="E26" s="7"/>
      <c r="F26" s="7"/>
      <c r="G26" s="7"/>
      <c r="H26" s="7"/>
      <c r="I26" s="7"/>
      <c r="J26" s="7"/>
      <c r="K26" s="7"/>
      <c r="L26" s="7"/>
      <c r="M26" s="7"/>
      <c r="N26" s="7"/>
      <c r="O26" s="7"/>
      <c r="P26" s="7"/>
      <c r="Q26" s="7"/>
      <c r="R26" s="7"/>
      <c r="S26" s="7"/>
      <c r="T26" s="7"/>
    </row>
    <row r="27" spans="1:20" x14ac:dyDescent="0.2">
      <c r="A27" s="7"/>
      <c r="B27" s="7"/>
      <c r="C27" s="7"/>
      <c r="D27" s="7"/>
      <c r="E27" s="7"/>
      <c r="F27" s="7"/>
      <c r="G27" s="7"/>
      <c r="H27" s="7"/>
      <c r="I27" s="7"/>
      <c r="J27" s="7"/>
      <c r="K27" s="7"/>
      <c r="L27" s="7"/>
      <c r="M27" s="7"/>
      <c r="N27" s="7"/>
      <c r="O27" s="7"/>
      <c r="P27" s="7"/>
      <c r="Q27" s="7"/>
      <c r="R27" s="7"/>
      <c r="S27" s="7"/>
      <c r="T27" s="7"/>
    </row>
    <row r="28" spans="1:20" x14ac:dyDescent="0.2">
      <c r="A28" s="7"/>
      <c r="B28" s="7"/>
      <c r="C28" s="7"/>
      <c r="D28" s="7"/>
      <c r="E28" s="7"/>
      <c r="F28" s="7"/>
      <c r="G28" s="7"/>
      <c r="H28" s="7"/>
      <c r="I28" s="7"/>
      <c r="J28" s="7"/>
      <c r="K28" s="7"/>
      <c r="L28" s="7"/>
      <c r="M28" s="7"/>
      <c r="N28" s="7"/>
      <c r="O28" s="7"/>
      <c r="P28" s="7"/>
      <c r="Q28" s="7"/>
      <c r="R28" s="7"/>
      <c r="S28" s="7"/>
      <c r="T28" s="7"/>
    </row>
    <row r="29" spans="1:20" x14ac:dyDescent="0.2">
      <c r="A29" s="7"/>
      <c r="B29" s="7"/>
      <c r="C29" s="7"/>
      <c r="D29" s="7"/>
      <c r="E29" s="7"/>
      <c r="F29" s="7"/>
      <c r="G29" s="7"/>
      <c r="H29" s="7"/>
      <c r="I29" s="7"/>
      <c r="J29" s="7"/>
      <c r="K29" s="7"/>
      <c r="L29" s="7"/>
      <c r="M29" s="7"/>
      <c r="N29" s="7"/>
      <c r="O29" s="7"/>
      <c r="P29" s="7"/>
      <c r="Q29" s="7"/>
      <c r="R29" s="7"/>
      <c r="S29" s="7"/>
      <c r="T29" s="7"/>
    </row>
    <row r="30" spans="1:20" x14ac:dyDescent="0.2">
      <c r="A30" s="7"/>
      <c r="B30" s="7"/>
      <c r="C30" s="7"/>
      <c r="D30" s="7"/>
      <c r="E30" s="7"/>
      <c r="F30" s="7"/>
      <c r="G30" s="7"/>
      <c r="H30" s="7"/>
      <c r="I30" s="7"/>
      <c r="J30" s="7"/>
      <c r="K30" s="7"/>
      <c r="L30" s="7"/>
      <c r="M30" s="7"/>
      <c r="N30" s="7"/>
      <c r="O30" s="7"/>
      <c r="P30" s="7"/>
      <c r="Q30" s="7"/>
      <c r="R30" s="7"/>
      <c r="S30" s="7"/>
      <c r="T30" s="7"/>
    </row>
    <row r="31" spans="1:20" x14ac:dyDescent="0.2">
      <c r="A31" s="7"/>
      <c r="B31" s="7"/>
      <c r="C31" s="7"/>
      <c r="D31" s="7"/>
      <c r="E31" s="7"/>
      <c r="F31" s="7"/>
      <c r="G31" s="7"/>
      <c r="H31" s="7"/>
      <c r="I31" s="7"/>
      <c r="J31" s="7"/>
      <c r="K31" s="7"/>
      <c r="L31" s="7"/>
      <c r="M31" s="7"/>
      <c r="N31" s="7"/>
      <c r="O31" s="7"/>
      <c r="P31" s="7"/>
      <c r="Q31" s="7"/>
      <c r="R31" s="7"/>
      <c r="S31" s="7"/>
      <c r="T31" s="7"/>
    </row>
    <row r="32" spans="1:20" x14ac:dyDescent="0.2">
      <c r="A32" s="7"/>
      <c r="B32" s="7"/>
      <c r="C32" s="7"/>
      <c r="D32" s="7"/>
      <c r="E32" s="7"/>
      <c r="F32" s="7"/>
      <c r="G32" s="7"/>
      <c r="H32" s="7"/>
      <c r="I32" s="7"/>
      <c r="J32" s="7"/>
      <c r="K32" s="7"/>
      <c r="L32" s="7"/>
      <c r="M32" s="7"/>
      <c r="N32" s="7"/>
      <c r="O32" s="7"/>
      <c r="P32" s="7"/>
      <c r="Q32" s="7"/>
      <c r="R32" s="7"/>
      <c r="S32" s="7"/>
      <c r="T32" s="7"/>
    </row>
    <row r="33" spans="1:20" x14ac:dyDescent="0.2">
      <c r="A33" s="7"/>
      <c r="B33" s="7"/>
      <c r="C33" s="7"/>
      <c r="D33" s="7"/>
      <c r="E33" s="7"/>
      <c r="F33" s="7"/>
      <c r="G33" s="7"/>
      <c r="H33" s="7"/>
      <c r="I33" s="7"/>
      <c r="J33" s="7"/>
      <c r="K33" s="7"/>
      <c r="L33" s="7"/>
      <c r="M33" s="7"/>
      <c r="N33" s="7"/>
      <c r="O33" s="7"/>
      <c r="P33" s="7"/>
      <c r="Q33" s="7"/>
      <c r="R33" s="7"/>
      <c r="S33" s="7"/>
      <c r="T33" s="7"/>
    </row>
    <row r="34" spans="1:20" x14ac:dyDescent="0.2">
      <c r="A34" s="7"/>
      <c r="B34" s="7"/>
      <c r="C34" s="7"/>
      <c r="D34" s="7"/>
      <c r="E34" s="7"/>
      <c r="F34" s="7"/>
      <c r="G34" s="7"/>
      <c r="H34" s="7"/>
      <c r="I34" s="7"/>
      <c r="J34" s="7"/>
      <c r="K34" s="7"/>
      <c r="L34" s="7"/>
      <c r="M34" s="7"/>
      <c r="N34" s="7"/>
      <c r="O34" s="7"/>
      <c r="P34" s="7"/>
      <c r="Q34" s="7"/>
      <c r="R34" s="7"/>
      <c r="S34" s="7"/>
      <c r="T34" s="7"/>
    </row>
    <row r="35" spans="1:20" x14ac:dyDescent="0.2">
      <c r="A35" s="7"/>
      <c r="B35" s="7"/>
      <c r="C35" s="7"/>
      <c r="D35" s="7"/>
      <c r="E35" s="7"/>
      <c r="F35" s="7"/>
      <c r="G35" s="7"/>
      <c r="H35" s="7"/>
      <c r="I35" s="7"/>
      <c r="J35" s="7"/>
      <c r="K35" s="7"/>
      <c r="L35" s="7"/>
      <c r="M35" s="7"/>
      <c r="N35" s="7"/>
      <c r="O35" s="7"/>
      <c r="P35" s="7"/>
      <c r="Q35" s="7"/>
      <c r="R35" s="7"/>
      <c r="S35" s="7"/>
      <c r="T35" s="7"/>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workbookViewId="0">
      <selection activeCell="E44" sqref="E44"/>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20" ht="15.75" x14ac:dyDescent="0.25">
      <c r="A1" s="9" t="s">
        <v>0</v>
      </c>
      <c r="B1" s="8"/>
      <c r="C1" s="8"/>
      <c r="D1" s="8"/>
      <c r="E1" s="4"/>
      <c r="F1" s="4"/>
      <c r="G1" s="4"/>
      <c r="H1" s="4"/>
      <c r="I1" s="4"/>
    </row>
    <row r="2" spans="1:20" ht="15.75" x14ac:dyDescent="0.25">
      <c r="A2" s="4"/>
      <c r="B2" s="3"/>
      <c r="C2" s="3"/>
      <c r="D2" s="3"/>
      <c r="E2" s="3"/>
      <c r="F2" s="3"/>
      <c r="G2" s="3"/>
      <c r="H2" s="3"/>
      <c r="I2" s="3"/>
      <c r="J2" s="3"/>
    </row>
    <row r="3" spans="1:20" x14ac:dyDescent="0.2">
      <c r="A3" s="55"/>
      <c r="B3" s="55"/>
      <c r="C3" s="55"/>
      <c r="D3" s="41" t="s">
        <v>6</v>
      </c>
      <c r="E3" s="41" t="s">
        <v>7</v>
      </c>
      <c r="F3" s="41" t="s">
        <v>8</v>
      </c>
      <c r="G3" s="41" t="s">
        <v>9</v>
      </c>
      <c r="H3" s="41" t="s">
        <v>10</v>
      </c>
      <c r="I3" s="41" t="s">
        <v>11</v>
      </c>
      <c r="J3" s="42" t="s">
        <v>24</v>
      </c>
      <c r="K3" s="6"/>
      <c r="L3" s="6"/>
      <c r="M3" s="6"/>
      <c r="N3" s="6"/>
      <c r="O3" s="6"/>
      <c r="P3" s="6"/>
      <c r="Q3" s="6"/>
      <c r="R3" s="6"/>
      <c r="S3" s="6"/>
      <c r="T3" s="6"/>
    </row>
    <row r="4" spans="1:20" x14ac:dyDescent="0.2">
      <c r="A4" s="54" t="s">
        <v>27</v>
      </c>
      <c r="B4" s="54"/>
      <c r="C4" s="54"/>
      <c r="D4" s="36">
        <f>'Pricing Score Calculation'!E5</f>
        <v>30</v>
      </c>
      <c r="E4" s="47">
        <v>22.5</v>
      </c>
      <c r="F4" s="47">
        <v>16</v>
      </c>
      <c r="G4" s="47">
        <v>8</v>
      </c>
      <c r="H4" s="47">
        <v>6</v>
      </c>
      <c r="I4" s="47">
        <v>4</v>
      </c>
      <c r="J4" s="43">
        <f t="shared" ref="J4:J5" si="0">SUM(D4:I4)</f>
        <v>86.5</v>
      </c>
    </row>
    <row r="5" spans="1:20" x14ac:dyDescent="0.2">
      <c r="A5" s="54" t="s">
        <v>14</v>
      </c>
      <c r="B5" s="54"/>
      <c r="C5" s="54"/>
      <c r="D5" s="36">
        <f>'Pricing Score Calculation'!E6</f>
        <v>20.648464163822524</v>
      </c>
      <c r="E5" s="47">
        <v>15</v>
      </c>
      <c r="F5" s="47">
        <v>10</v>
      </c>
      <c r="G5" s="47">
        <v>6</v>
      </c>
      <c r="H5" s="47">
        <v>6</v>
      </c>
      <c r="I5" s="47">
        <v>4</v>
      </c>
      <c r="J5" s="43">
        <f t="shared" si="0"/>
        <v>61.648464163822524</v>
      </c>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
  <sheetViews>
    <sheetView workbookViewId="0">
      <selection activeCell="D5" sqref="D5:D6"/>
    </sheetView>
  </sheetViews>
  <sheetFormatPr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60" t="s">
        <v>22</v>
      </c>
      <c r="B1" s="60"/>
      <c r="C1" s="30"/>
      <c r="D1" s="30"/>
      <c r="E1" s="30"/>
    </row>
    <row r="2" spans="1:16" x14ac:dyDescent="0.2">
      <c r="A2" s="62" t="s">
        <v>17</v>
      </c>
      <c r="B2" s="65" t="s">
        <v>18</v>
      </c>
      <c r="C2" s="68" t="s">
        <v>21</v>
      </c>
      <c r="D2" s="68" t="s">
        <v>19</v>
      </c>
      <c r="E2" s="68" t="s">
        <v>20</v>
      </c>
      <c r="G2" s="61" t="s">
        <v>26</v>
      </c>
      <c r="H2" s="61"/>
      <c r="I2" s="61"/>
      <c r="J2" s="61"/>
      <c r="K2" s="61"/>
      <c r="L2" s="61"/>
      <c r="M2" s="61"/>
      <c r="N2" s="61"/>
      <c r="O2" s="61"/>
      <c r="P2" s="61"/>
    </row>
    <row r="3" spans="1:16" x14ac:dyDescent="0.2">
      <c r="A3" s="63"/>
      <c r="B3" s="66"/>
      <c r="C3" s="69"/>
      <c r="D3" s="69"/>
      <c r="E3" s="69"/>
      <c r="G3" s="61"/>
      <c r="H3" s="61"/>
      <c r="I3" s="61"/>
      <c r="J3" s="61"/>
      <c r="K3" s="61"/>
      <c r="L3" s="61"/>
      <c r="M3" s="61"/>
      <c r="N3" s="61"/>
      <c r="O3" s="61"/>
      <c r="P3" s="61"/>
    </row>
    <row r="4" spans="1:16" ht="13.5" thickBot="1" x14ac:dyDescent="0.25">
      <c r="A4" s="64"/>
      <c r="B4" s="67"/>
      <c r="C4" s="70"/>
      <c r="D4" s="70"/>
      <c r="E4" s="70"/>
      <c r="G4" s="61"/>
      <c r="H4" s="61"/>
      <c r="I4" s="61"/>
      <c r="J4" s="61"/>
      <c r="K4" s="61"/>
      <c r="L4" s="61"/>
      <c r="M4" s="61"/>
      <c r="N4" s="61"/>
      <c r="O4" s="61"/>
      <c r="P4" s="61"/>
    </row>
    <row r="5" spans="1:16" x14ac:dyDescent="0.2">
      <c r="A5" s="24" t="str">
        <f>'6'!A4:C4</f>
        <v>E-Contractors</v>
      </c>
      <c r="B5" s="32">
        <v>2420000</v>
      </c>
      <c r="C5" s="56">
        <v>30</v>
      </c>
      <c r="D5" s="58">
        <f>MIN(B5:B6)</f>
        <v>2420000</v>
      </c>
      <c r="E5" s="26">
        <f>$C$5*($D$5/B5)</f>
        <v>30</v>
      </c>
    </row>
    <row r="6" spans="1:16" x14ac:dyDescent="0.2">
      <c r="A6" s="24" t="str">
        <f>'6'!A5:C5</f>
        <v>Vaughn</v>
      </c>
      <c r="B6" s="32">
        <v>3516000</v>
      </c>
      <c r="C6" s="57"/>
      <c r="D6" s="59"/>
      <c r="E6" s="26">
        <f t="shared" ref="E6" si="0">$C$5*($D$5/B6)</f>
        <v>20.648464163822524</v>
      </c>
    </row>
    <row r="7" spans="1:16" x14ac:dyDescent="0.2">
      <c r="I7" s="31"/>
      <c r="J7" s="31"/>
      <c r="K7" s="31"/>
      <c r="L7" s="31"/>
      <c r="M7" s="31"/>
      <c r="N7" s="31"/>
      <c r="O7" s="31"/>
    </row>
  </sheetData>
  <mergeCells count="9">
    <mergeCell ref="C5:C6"/>
    <mergeCell ref="D5:D6"/>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Q7" sqref="Q7"/>
    </sheetView>
  </sheetViews>
  <sheetFormatPr defaultRowHeight="15" x14ac:dyDescent="0.2"/>
  <cols>
    <col min="1" max="1" width="33" style="12" customWidth="1"/>
    <col min="2" max="3" width="7" style="12" bestFit="1" customWidth="1"/>
    <col min="4" max="7" width="7.7109375" style="12" customWidth="1"/>
    <col min="8" max="8" width="7.5703125" style="12" customWidth="1"/>
    <col min="9" max="9" width="8.28515625" style="12" customWidth="1"/>
    <col min="10" max="13" width="4.140625" style="12" bestFit="1" customWidth="1"/>
    <col min="14" max="15" width="4.140625" style="12" customWidth="1"/>
    <col min="16" max="16" width="7.140625" style="12" bestFit="1" customWidth="1"/>
    <col min="17" max="16384" width="9.140625" style="12"/>
  </cols>
  <sheetData>
    <row r="1" spans="1:17" ht="15.75" x14ac:dyDescent="0.25">
      <c r="A1" s="10" t="s">
        <v>12</v>
      </c>
      <c r="B1" s="11"/>
      <c r="C1" s="10"/>
      <c r="D1" s="10"/>
      <c r="E1" s="10"/>
      <c r="F1" s="10"/>
      <c r="G1" s="10"/>
      <c r="H1" s="10"/>
    </row>
    <row r="2" spans="1:17" ht="6" customHeight="1" x14ac:dyDescent="0.25">
      <c r="A2" s="10"/>
      <c r="B2" s="11"/>
      <c r="C2" s="10"/>
      <c r="D2" s="10"/>
      <c r="E2" s="10"/>
      <c r="F2" s="10"/>
      <c r="G2" s="10"/>
      <c r="H2" s="10"/>
    </row>
    <row r="3" spans="1:17" ht="15.75" x14ac:dyDescent="0.25">
      <c r="A3" s="71" t="s">
        <v>28</v>
      </c>
      <c r="B3" s="71"/>
      <c r="C3" s="71"/>
      <c r="D3" s="71"/>
      <c r="E3" s="71"/>
      <c r="F3" s="71"/>
      <c r="G3" s="71"/>
      <c r="H3" s="71"/>
    </row>
    <row r="4" spans="1:17" x14ac:dyDescent="0.2">
      <c r="A4" s="11"/>
      <c r="B4" s="11"/>
      <c r="C4" s="11"/>
      <c r="D4" s="11"/>
      <c r="E4" s="11"/>
      <c r="F4" s="11"/>
      <c r="G4" s="11"/>
      <c r="H4" s="13"/>
    </row>
    <row r="5" spans="1:17" ht="15.75" x14ac:dyDescent="0.25">
      <c r="H5" s="14"/>
      <c r="I5" s="25"/>
      <c r="J5" s="14"/>
      <c r="P5" s="72" t="s">
        <v>16</v>
      </c>
      <c r="Q5" s="72"/>
    </row>
    <row r="6" spans="1:17" s="17" customFormat="1" ht="135" customHeight="1" x14ac:dyDescent="0.2">
      <c r="A6" s="15"/>
      <c r="B6" s="16" t="s">
        <v>1</v>
      </c>
      <c r="C6" s="16" t="s">
        <v>2</v>
      </c>
      <c r="D6" s="16" t="s">
        <v>3</v>
      </c>
      <c r="E6" s="16" t="s">
        <v>4</v>
      </c>
      <c r="F6" s="16" t="s">
        <v>5</v>
      </c>
      <c r="G6" s="16" t="s">
        <v>25</v>
      </c>
      <c r="I6" s="12"/>
      <c r="J6" s="16" t="str">
        <f t="shared" ref="J6:O6" si="0">B6</f>
        <v>Evaluator 1</v>
      </c>
      <c r="K6" s="16" t="str">
        <f t="shared" si="0"/>
        <v>Evaluator 2</v>
      </c>
      <c r="L6" s="16" t="str">
        <f t="shared" si="0"/>
        <v>Evaluator 3</v>
      </c>
      <c r="M6" s="16" t="str">
        <f t="shared" si="0"/>
        <v>Evaluator 4</v>
      </c>
      <c r="N6" s="16" t="str">
        <f t="shared" si="0"/>
        <v>Evaluator 5</v>
      </c>
      <c r="O6" s="16" t="str">
        <f t="shared" si="0"/>
        <v>Evaluator 6</v>
      </c>
      <c r="P6" s="28" t="s">
        <v>23</v>
      </c>
      <c r="Q6" s="22" t="s">
        <v>15</v>
      </c>
    </row>
    <row r="7" spans="1:17" s="40" customFormat="1" ht="16.5" customHeight="1" x14ac:dyDescent="0.2">
      <c r="A7" s="38" t="str">
        <f>'1'!A4:C4</f>
        <v>E-Contractors</v>
      </c>
      <c r="B7" s="37">
        <f>'1'!J4</f>
        <v>83.5</v>
      </c>
      <c r="C7" s="37">
        <f>'2'!J4</f>
        <v>85.5</v>
      </c>
      <c r="D7" s="37">
        <f>'3'!J4</f>
        <v>83</v>
      </c>
      <c r="E7" s="37">
        <f>'4'!J4</f>
        <v>73.5</v>
      </c>
      <c r="F7" s="37">
        <f>'5'!J4</f>
        <v>86.2</v>
      </c>
      <c r="G7" s="37">
        <f>'6'!J4</f>
        <v>86.5</v>
      </c>
      <c r="H7" s="34"/>
      <c r="I7" s="34"/>
      <c r="J7" s="39">
        <f>RANK(B7,$B$7:$B$8,0)</f>
        <v>1</v>
      </c>
      <c r="K7" s="39">
        <f>RANK(C7,$C$7:$C$8,0)</f>
        <v>1</v>
      </c>
      <c r="L7" s="39">
        <f>RANK(D7,$D$7:$D$8,0)</f>
        <v>2</v>
      </c>
      <c r="M7" s="39">
        <f>RANK(E7,$E$7:$E$8,0)</f>
        <v>1</v>
      </c>
      <c r="N7" s="39">
        <f>RANK(F7,$F$7:$F$8,0)</f>
        <v>1</v>
      </c>
      <c r="O7" s="39">
        <f>RANK(G7,$G$7:$G$8,0)</f>
        <v>1</v>
      </c>
      <c r="P7" s="33">
        <f>AVERAGE(J7:O7)</f>
        <v>1.1666666666666667</v>
      </c>
      <c r="Q7" s="35">
        <f>RANK(P7,$P$7:$P$8,1)</f>
        <v>1</v>
      </c>
    </row>
    <row r="8" spans="1:17" x14ac:dyDescent="0.2">
      <c r="A8" s="19" t="str">
        <f>'1'!A5:C5</f>
        <v>Vaughn</v>
      </c>
      <c r="B8" s="49">
        <f>'1'!J5</f>
        <v>75.148464163822524</v>
      </c>
      <c r="C8" s="49">
        <f>'2'!J5</f>
        <v>62.048464163822523</v>
      </c>
      <c r="D8" s="49">
        <f>'3'!J5</f>
        <v>88.648464163822524</v>
      </c>
      <c r="E8" s="49">
        <f>'4'!J5</f>
        <v>56.648464163822524</v>
      </c>
      <c r="F8" s="49">
        <f>'5'!J5</f>
        <v>63.248464163822518</v>
      </c>
      <c r="G8" s="49">
        <f>'6'!J5</f>
        <v>61.648464163822524</v>
      </c>
      <c r="H8" s="27"/>
      <c r="I8" s="27"/>
      <c r="J8" s="18">
        <f>RANK(B8,$B$7:$B$8,0)</f>
        <v>2</v>
      </c>
      <c r="K8" s="18">
        <f>RANK(C8,$C$7:$C$8,0)</f>
        <v>2</v>
      </c>
      <c r="L8" s="18">
        <f>RANK(D8,$D$7:$D$8,0)</f>
        <v>1</v>
      </c>
      <c r="M8" s="18">
        <f>RANK(E8,$E$7:$E$8,0)</f>
        <v>2</v>
      </c>
      <c r="N8" s="18">
        <f>RANK(F8,$F$7:$F$8,0)</f>
        <v>2</v>
      </c>
      <c r="O8" s="18">
        <f>RANK(G8,$G$7:$G$8,0)</f>
        <v>2</v>
      </c>
      <c r="P8" s="29">
        <f>AVERAGE(J8:O8)</f>
        <v>1.8333333333333333</v>
      </c>
      <c r="Q8" s="21">
        <f>RANK(P8,$P$7:$P$8,1)</f>
        <v>2</v>
      </c>
    </row>
    <row r="9" spans="1:17" x14ac:dyDescent="0.2">
      <c r="I9" s="23"/>
    </row>
    <row r="14" spans="1:17" x14ac:dyDescent="0.2">
      <c r="A14" s="20" t="s">
        <v>13</v>
      </c>
    </row>
    <row r="15" spans="1:17" x14ac:dyDescent="0.2">
      <c r="A15" s="20"/>
    </row>
  </sheetData>
  <mergeCells count="2">
    <mergeCell ref="A3:H3"/>
    <mergeCell ref="P5:Q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8"/>
  <sheetViews>
    <sheetView zoomScaleNormal="100" workbookViewId="0">
      <selection activeCell="N28" sqref="N28"/>
    </sheetView>
  </sheetViews>
  <sheetFormatPr defaultRowHeight="12.75" x14ac:dyDescent="0.2"/>
  <cols>
    <col min="1" max="1" width="20.7109375" style="75" customWidth="1"/>
    <col min="2" max="19" width="9.5703125" style="75" customWidth="1"/>
    <col min="20" max="16384" width="9.140625" style="75"/>
  </cols>
  <sheetData>
    <row r="1" spans="1:19" ht="15.75" customHeight="1" x14ac:dyDescent="0.25">
      <c r="A1" s="73" t="s">
        <v>29</v>
      </c>
      <c r="B1" s="73"/>
      <c r="C1" s="73"/>
      <c r="D1" s="73"/>
      <c r="E1" s="73"/>
      <c r="F1" s="73"/>
      <c r="G1" s="73"/>
      <c r="H1" s="73"/>
      <c r="I1" s="73"/>
      <c r="J1" s="74"/>
    </row>
    <row r="2" spans="1:19" ht="15.75" x14ac:dyDescent="0.25">
      <c r="A2" s="76" t="s">
        <v>28</v>
      </c>
      <c r="B2" s="76"/>
      <c r="C2" s="76"/>
      <c r="D2" s="76"/>
      <c r="E2" s="76"/>
      <c r="F2" s="76"/>
      <c r="G2" s="76"/>
      <c r="H2" s="76"/>
      <c r="I2" s="76"/>
      <c r="J2" s="77"/>
    </row>
    <row r="3" spans="1:19" x14ac:dyDescent="0.2">
      <c r="A3" s="78" t="s">
        <v>30</v>
      </c>
      <c r="B3" s="79"/>
      <c r="C3" s="79"/>
      <c r="D3" s="79"/>
    </row>
    <row r="4" spans="1:19" ht="15" customHeight="1" x14ac:dyDescent="0.2">
      <c r="A4" s="78" t="s">
        <v>31</v>
      </c>
      <c r="B4" s="80" t="s">
        <v>32</v>
      </c>
      <c r="C4" s="80"/>
      <c r="D4" s="80"/>
      <c r="E4" s="81"/>
    </row>
    <row r="5" spans="1:19" s="84" customFormat="1" ht="20.25" customHeight="1" x14ac:dyDescent="0.25">
      <c r="A5" s="82" t="s">
        <v>33</v>
      </c>
      <c r="B5" s="82"/>
      <c r="C5" s="83"/>
      <c r="D5" s="83"/>
      <c r="E5" s="83"/>
      <c r="F5" s="83"/>
      <c r="G5" s="83"/>
    </row>
    <row r="6" spans="1:19" s="84" customFormat="1" ht="27" customHeight="1" thickBot="1" x14ac:dyDescent="0.25">
      <c r="A6" s="85"/>
      <c r="B6" s="86" t="s">
        <v>34</v>
      </c>
      <c r="C6" s="86"/>
      <c r="D6" s="86"/>
      <c r="E6" s="86"/>
      <c r="F6" s="86"/>
      <c r="G6" s="86"/>
      <c r="H6" s="86"/>
      <c r="I6" s="86"/>
    </row>
    <row r="7" spans="1:19" s="84" customFormat="1" ht="20.25" customHeight="1" x14ac:dyDescent="0.25">
      <c r="A7" s="87" t="s">
        <v>35</v>
      </c>
      <c r="B7" s="87"/>
      <c r="C7" s="88"/>
      <c r="D7" s="89"/>
      <c r="E7" s="89"/>
      <c r="F7" s="89"/>
      <c r="G7" s="89"/>
    </row>
    <row r="8" spans="1:19" s="84" customFormat="1" ht="27" customHeight="1" thickBot="1" x14ac:dyDescent="0.25">
      <c r="A8" s="85"/>
      <c r="B8" s="86" t="s">
        <v>36</v>
      </c>
      <c r="C8" s="86"/>
      <c r="D8" s="86"/>
      <c r="E8" s="86"/>
      <c r="F8" s="86"/>
      <c r="G8" s="86"/>
      <c r="H8" s="86"/>
      <c r="I8" s="86"/>
    </row>
    <row r="9" spans="1:19" ht="15" customHeight="1" x14ac:dyDescent="0.2"/>
    <row r="10" spans="1:19" ht="15" customHeight="1" x14ac:dyDescent="0.2"/>
    <row r="11" spans="1:19" ht="11.25" customHeight="1" thickBot="1" x14ac:dyDescent="0.25"/>
    <row r="12" spans="1:19" s="90" customFormat="1" ht="13.5" thickBot="1" x14ac:dyDescent="0.25">
      <c r="B12" s="91" t="s">
        <v>37</v>
      </c>
      <c r="C12" s="92"/>
      <c r="D12" s="93"/>
      <c r="E12" s="91" t="s">
        <v>38</v>
      </c>
      <c r="F12" s="92"/>
      <c r="G12" s="93"/>
      <c r="H12" s="91" t="s">
        <v>39</v>
      </c>
      <c r="I12" s="92"/>
      <c r="J12" s="93"/>
      <c r="K12" s="91" t="s">
        <v>40</v>
      </c>
      <c r="L12" s="92"/>
      <c r="M12" s="93"/>
      <c r="N12" s="91" t="s">
        <v>41</v>
      </c>
      <c r="O12" s="92"/>
      <c r="P12" s="93"/>
      <c r="Q12" s="91" t="s">
        <v>42</v>
      </c>
      <c r="R12" s="92"/>
      <c r="S12" s="93"/>
    </row>
    <row r="13" spans="1:19" s="90" customFormat="1" ht="112.5" customHeight="1" x14ac:dyDescent="0.2">
      <c r="B13" s="94" t="s">
        <v>43</v>
      </c>
      <c r="C13" s="95"/>
      <c r="D13" s="96"/>
      <c r="E13" s="97" t="s">
        <v>44</v>
      </c>
      <c r="F13" s="95"/>
      <c r="G13" s="96"/>
      <c r="H13" s="97" t="s">
        <v>45</v>
      </c>
      <c r="I13" s="95"/>
      <c r="J13" s="96"/>
      <c r="K13" s="97" t="s">
        <v>46</v>
      </c>
      <c r="L13" s="95"/>
      <c r="M13" s="96"/>
      <c r="N13" s="97" t="s">
        <v>47</v>
      </c>
      <c r="O13" s="95"/>
      <c r="P13" s="96"/>
      <c r="Q13" s="97" t="s">
        <v>48</v>
      </c>
      <c r="R13" s="95"/>
      <c r="S13" s="96"/>
    </row>
    <row r="14" spans="1:19" s="102" customFormat="1" ht="11.25" customHeight="1" x14ac:dyDescent="0.2">
      <c r="A14" s="98"/>
      <c r="B14" s="99" t="s">
        <v>49</v>
      </c>
      <c r="C14" s="100"/>
      <c r="D14" s="101"/>
      <c r="E14" s="99" t="s">
        <v>49</v>
      </c>
      <c r="F14" s="100"/>
      <c r="G14" s="101"/>
      <c r="H14" s="99" t="s">
        <v>49</v>
      </c>
      <c r="I14" s="100"/>
      <c r="J14" s="101"/>
      <c r="K14" s="99" t="s">
        <v>49</v>
      </c>
      <c r="L14" s="100"/>
      <c r="M14" s="101"/>
      <c r="N14" s="99" t="s">
        <v>49</v>
      </c>
      <c r="O14" s="100"/>
      <c r="P14" s="101"/>
      <c r="Q14" s="99" t="s">
        <v>49</v>
      </c>
      <c r="R14" s="100"/>
      <c r="S14" s="101"/>
    </row>
    <row r="15" spans="1:19" s="102" customFormat="1" x14ac:dyDescent="0.2">
      <c r="A15" s="103" t="s">
        <v>50</v>
      </c>
      <c r="B15" s="104"/>
      <c r="C15" s="105"/>
      <c r="D15" s="106"/>
      <c r="E15" s="107"/>
      <c r="F15" s="108"/>
      <c r="G15" s="109"/>
      <c r="H15" s="107"/>
      <c r="I15" s="108"/>
      <c r="J15" s="109"/>
      <c r="K15" s="107"/>
      <c r="L15" s="108"/>
      <c r="M15" s="109"/>
      <c r="N15" s="107"/>
      <c r="O15" s="108"/>
      <c r="P15" s="109"/>
      <c r="Q15" s="107"/>
      <c r="R15" s="108"/>
      <c r="S15" s="109"/>
    </row>
    <row r="16" spans="1:19" s="102" customFormat="1" x14ac:dyDescent="0.2">
      <c r="A16" s="110" t="s">
        <v>27</v>
      </c>
      <c r="B16" s="111"/>
      <c r="C16" s="112"/>
      <c r="D16" s="113"/>
      <c r="E16" s="114"/>
      <c r="F16" s="115"/>
      <c r="G16" s="116"/>
      <c r="H16" s="114"/>
      <c r="I16" s="115"/>
      <c r="J16" s="116"/>
      <c r="K16" s="114"/>
      <c r="L16" s="115"/>
      <c r="M16" s="116"/>
      <c r="N16" s="114"/>
      <c r="O16" s="115"/>
      <c r="P16" s="116"/>
      <c r="Q16" s="114"/>
      <c r="R16" s="115"/>
      <c r="S16" s="116"/>
    </row>
    <row r="17" spans="1:19" s="102" customFormat="1" x14ac:dyDescent="0.2">
      <c r="A17" s="110" t="s">
        <v>51</v>
      </c>
      <c r="B17" s="111"/>
      <c r="C17" s="112"/>
      <c r="D17" s="113"/>
      <c r="E17" s="114"/>
      <c r="F17" s="115"/>
      <c r="G17" s="116"/>
      <c r="H17" s="114"/>
      <c r="I17" s="115"/>
      <c r="J17" s="116"/>
      <c r="K17" s="114"/>
      <c r="L17" s="115"/>
      <c r="M17" s="116"/>
      <c r="N17" s="114"/>
      <c r="O17" s="115"/>
      <c r="P17" s="116"/>
      <c r="Q17" s="114"/>
      <c r="R17" s="115"/>
      <c r="S17" s="116"/>
    </row>
    <row r="18" spans="1:19" s="102" customFormat="1" x14ac:dyDescent="0.2">
      <c r="A18" s="110" t="s">
        <v>14</v>
      </c>
      <c r="B18" s="111"/>
      <c r="C18" s="112"/>
      <c r="D18" s="113"/>
      <c r="E18" s="114"/>
      <c r="F18" s="115"/>
      <c r="G18" s="116"/>
      <c r="H18" s="114"/>
      <c r="I18" s="115"/>
      <c r="J18" s="116"/>
      <c r="K18" s="114"/>
      <c r="L18" s="115"/>
      <c r="M18" s="116"/>
      <c r="N18" s="114"/>
      <c r="O18" s="115"/>
      <c r="P18" s="116"/>
      <c r="Q18" s="114"/>
      <c r="R18" s="115"/>
      <c r="S18" s="116"/>
    </row>
    <row r="19" spans="1:19" s="118" customFormat="1" ht="7.5" customHeight="1" x14ac:dyDescent="0.2">
      <c r="A19" s="117"/>
      <c r="B19" s="117"/>
      <c r="C19" s="117"/>
      <c r="D19" s="117"/>
      <c r="E19" s="117"/>
      <c r="F19" s="117"/>
      <c r="G19" s="117"/>
      <c r="H19" s="117"/>
      <c r="I19" s="117"/>
      <c r="J19" s="117"/>
      <c r="K19" s="117"/>
      <c r="L19" s="117"/>
      <c r="M19" s="117"/>
      <c r="N19" s="117"/>
      <c r="O19" s="117"/>
      <c r="P19" s="117"/>
      <c r="Q19" s="117"/>
      <c r="R19" s="117"/>
      <c r="S19" s="117"/>
    </row>
    <row r="20" spans="1:19" s="119" customFormat="1" ht="6.75" customHeight="1" x14ac:dyDescent="0.2"/>
    <row r="22" spans="1:19" x14ac:dyDescent="0.2">
      <c r="A22" s="120"/>
      <c r="G22" s="121"/>
      <c r="H22" s="121"/>
    </row>
    <row r="23" spans="1:19" x14ac:dyDescent="0.2">
      <c r="A23" s="122" t="s">
        <v>52</v>
      </c>
      <c r="G23" s="121"/>
      <c r="H23" s="121"/>
      <c r="I23" s="121"/>
      <c r="J23" s="121"/>
    </row>
    <row r="24" spans="1:19" ht="15" x14ac:dyDescent="0.25">
      <c r="A24" s="123"/>
      <c r="B24" s="123"/>
      <c r="C24" s="124"/>
      <c r="G24" s="121"/>
      <c r="H24" s="121"/>
      <c r="I24" s="121"/>
      <c r="J24" s="121"/>
    </row>
    <row r="25" spans="1:19" ht="15" x14ac:dyDescent="0.25">
      <c r="A25" s="123"/>
      <c r="B25" s="123"/>
      <c r="C25" s="124"/>
      <c r="G25" s="121"/>
      <c r="H25" s="121"/>
      <c r="I25" s="121"/>
      <c r="J25" s="121"/>
    </row>
    <row r="26" spans="1:19" ht="15" x14ac:dyDescent="0.25">
      <c r="A26" s="123"/>
      <c r="B26" s="123"/>
      <c r="C26" s="124"/>
      <c r="G26" s="121"/>
      <c r="H26" s="121"/>
      <c r="I26" s="121"/>
      <c r="J26" s="121"/>
    </row>
    <row r="27" spans="1:19" ht="15" x14ac:dyDescent="0.25">
      <c r="A27" s="123"/>
      <c r="B27" s="123"/>
      <c r="C27" s="124"/>
      <c r="G27" s="121"/>
      <c r="H27" s="121"/>
      <c r="I27" s="121"/>
      <c r="J27" s="121"/>
    </row>
    <row r="28" spans="1:19" ht="15" x14ac:dyDescent="0.25">
      <c r="A28" s="123"/>
      <c r="B28" s="123"/>
      <c r="C28" s="124"/>
      <c r="G28" s="121"/>
      <c r="H28" s="121"/>
      <c r="I28" s="121"/>
      <c r="J28" s="121"/>
    </row>
    <row r="29" spans="1:19" ht="15" x14ac:dyDescent="0.25">
      <c r="A29" s="123"/>
      <c r="B29" s="123"/>
      <c r="C29" s="124"/>
      <c r="G29" s="121"/>
      <c r="H29" s="121"/>
      <c r="I29" s="121"/>
      <c r="J29" s="121"/>
    </row>
    <row r="30" spans="1:19" x14ac:dyDescent="0.2">
      <c r="I30" s="121"/>
      <c r="J30" s="121"/>
      <c r="K30" s="121"/>
      <c r="L30" s="121"/>
    </row>
    <row r="31" spans="1:19" x14ac:dyDescent="0.2">
      <c r="I31" s="121"/>
      <c r="J31" s="121"/>
      <c r="K31" s="121"/>
      <c r="L31" s="121"/>
      <c r="M31" s="121"/>
    </row>
    <row r="32" spans="1:19" x14ac:dyDescent="0.2">
      <c r="L32" s="121"/>
      <c r="M32" s="121"/>
    </row>
    <row r="33" spans="1:13" x14ac:dyDescent="0.2">
      <c r="L33" s="121"/>
      <c r="M33" s="121"/>
    </row>
    <row r="34" spans="1:13" x14ac:dyDescent="0.2">
      <c r="L34" s="121"/>
      <c r="M34" s="121"/>
    </row>
    <row r="35" spans="1:13" x14ac:dyDescent="0.2">
      <c r="L35" s="121"/>
      <c r="M35" s="121"/>
    </row>
    <row r="48" spans="1:13" x14ac:dyDescent="0.2">
      <c r="A48" s="125" t="s">
        <v>53</v>
      </c>
    </row>
  </sheetData>
  <mergeCells count="50">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2022-05-26T14:06:11Z</dcterms:modified>
</cp:coreProperties>
</file>