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brandy\Desktop\"/>
    </mc:Choice>
  </mc:AlternateContent>
  <bookViews>
    <workbookView xWindow="0" yWindow="0" windowWidth="28800" windowHeight="14235" tabRatio="722" activeTab="9"/>
  </bookViews>
  <sheets>
    <sheet name="Evaluator 1" sheetId="2" r:id="rId1"/>
    <sheet name="Evaluator 2" sheetId="3" r:id="rId2"/>
    <sheet name="Evaluator 3" sheetId="5" r:id="rId3"/>
    <sheet name="Evaluator 4" sheetId="9" r:id="rId4"/>
    <sheet name="Evaluator 5" sheetId="10" r:id="rId5"/>
    <sheet name="Evaluator 6" sheetId="14" r:id="rId6"/>
    <sheet name="Evaluator 7" sheetId="15" r:id="rId7"/>
    <sheet name="Pricing Score Calculation" sheetId="13" r:id="rId8"/>
    <sheet name="Summary" sheetId="1" r:id="rId9"/>
    <sheet name="Evaluation" sheetId="16"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S8" i="1" l="1"/>
  <c r="S9" i="1"/>
  <c r="S10" i="1"/>
  <c r="S11" i="1"/>
  <c r="S7" i="1"/>
  <c r="R8" i="1"/>
  <c r="R9" i="1"/>
  <c r="R10" i="1"/>
  <c r="R11" i="1"/>
  <c r="R7" i="1"/>
  <c r="R6" i="1"/>
  <c r="D5" i="13" l="1"/>
  <c r="A10" i="1"/>
  <c r="A11" i="1"/>
  <c r="M6" i="1" l="1"/>
  <c r="N6" i="1"/>
  <c r="O6" i="1"/>
  <c r="P6" i="1"/>
  <c r="Q6" i="1"/>
  <c r="L6" i="1"/>
  <c r="E5" i="13" l="1"/>
  <c r="E8" i="13"/>
  <c r="E9" i="13"/>
  <c r="E7" i="13"/>
  <c r="E6" i="13"/>
  <c r="B8" i="10" l="1"/>
  <c r="H8" i="10" s="1"/>
  <c r="F11" i="1" s="1"/>
  <c r="B8" i="5"/>
  <c r="H8" i="5" s="1"/>
  <c r="D11" i="1" s="1"/>
  <c r="B8" i="3"/>
  <c r="H8" i="3" s="1"/>
  <c r="C11" i="1" s="1"/>
  <c r="B8" i="15"/>
  <c r="H8" i="15" s="1"/>
  <c r="H11" i="1" s="1"/>
  <c r="B8" i="2"/>
  <c r="H8" i="2" s="1"/>
  <c r="B11" i="1" s="1"/>
  <c r="B8" i="14"/>
  <c r="H8" i="14" s="1"/>
  <c r="G11" i="1" s="1"/>
  <c r="Q11" i="1" s="1"/>
  <c r="B8" i="9"/>
  <c r="H8" i="9" s="1"/>
  <c r="E11" i="1" s="1"/>
  <c r="O11" i="1" s="1"/>
  <c r="B5" i="2"/>
  <c r="H5" i="2" s="1"/>
  <c r="B8" i="1" s="1"/>
  <c r="B5" i="5"/>
  <c r="H5" i="5" s="1"/>
  <c r="D8" i="1" s="1"/>
  <c r="B5" i="9"/>
  <c r="H5" i="9" s="1"/>
  <c r="E8" i="1" s="1"/>
  <c r="O8" i="1" s="1"/>
  <c r="B5" i="14"/>
  <c r="H5" i="14" s="1"/>
  <c r="G8" i="1" s="1"/>
  <c r="B5" i="3"/>
  <c r="H5" i="3" s="1"/>
  <c r="C8" i="1" s="1"/>
  <c r="B5" i="10"/>
  <c r="H5" i="10" s="1"/>
  <c r="F8" i="1" s="1"/>
  <c r="B5" i="15"/>
  <c r="H5" i="15" s="1"/>
  <c r="H8" i="1" s="1"/>
  <c r="B6" i="15"/>
  <c r="H6" i="15" s="1"/>
  <c r="H9" i="1" s="1"/>
  <c r="B6" i="10"/>
  <c r="H6" i="10" s="1"/>
  <c r="F9" i="1" s="1"/>
  <c r="B6" i="2"/>
  <c r="H6" i="2" s="1"/>
  <c r="B9" i="1" s="1"/>
  <c r="B6" i="5"/>
  <c r="H6" i="5" s="1"/>
  <c r="D9" i="1" s="1"/>
  <c r="B6" i="9"/>
  <c r="H6" i="9" s="1"/>
  <c r="E9" i="1" s="1"/>
  <c r="B6" i="14"/>
  <c r="H6" i="14" s="1"/>
  <c r="G9" i="1" s="1"/>
  <c r="B6" i="3"/>
  <c r="H6" i="3" s="1"/>
  <c r="C9" i="1" s="1"/>
  <c r="B7" i="5"/>
  <c r="H7" i="5" s="1"/>
  <c r="D10" i="1" s="1"/>
  <c r="B7" i="3"/>
  <c r="H7" i="3" s="1"/>
  <c r="C10" i="1" s="1"/>
  <c r="M10" i="1" s="1"/>
  <c r="B7" i="15"/>
  <c r="H7" i="15" s="1"/>
  <c r="H10" i="1" s="1"/>
  <c r="B7" i="2"/>
  <c r="H7" i="2" s="1"/>
  <c r="B10" i="1" s="1"/>
  <c r="B7" i="9"/>
  <c r="H7" i="9" s="1"/>
  <c r="E10" i="1" s="1"/>
  <c r="B7" i="14"/>
  <c r="H7" i="14" s="1"/>
  <c r="G10" i="1" s="1"/>
  <c r="B7" i="10"/>
  <c r="H7" i="10" s="1"/>
  <c r="F10" i="1" s="1"/>
  <c r="B4" i="10"/>
  <c r="H4" i="10" s="1"/>
  <c r="F7" i="1" s="1"/>
  <c r="B4" i="3"/>
  <c r="H4" i="3" s="1"/>
  <c r="C7" i="1" s="1"/>
  <c r="B4" i="5"/>
  <c r="H4" i="5" s="1"/>
  <c r="D7" i="1" s="1"/>
  <c r="N7" i="1" s="1"/>
  <c r="B4" i="15"/>
  <c r="H4" i="15" s="1"/>
  <c r="H7" i="1" s="1"/>
  <c r="B4" i="14"/>
  <c r="H4" i="14" s="1"/>
  <c r="G7" i="1" s="1"/>
  <c r="B4" i="2"/>
  <c r="H4" i="2" s="1"/>
  <c r="B7" i="1" s="1"/>
  <c r="B4" i="9"/>
  <c r="H4" i="9" s="1"/>
  <c r="E7" i="1" s="1"/>
  <c r="A8" i="1"/>
  <c r="A9" i="1"/>
  <c r="A7" i="1"/>
  <c r="P10" i="1" l="1"/>
  <c r="P7" i="1"/>
  <c r="N10" i="1"/>
  <c r="O10" i="1"/>
  <c r="N9" i="1"/>
  <c r="I10" i="1"/>
  <c r="L10" i="1"/>
  <c r="P9" i="1"/>
  <c r="I8" i="1"/>
  <c r="L8" i="1"/>
  <c r="M9" i="1"/>
  <c r="P8" i="1"/>
  <c r="I11" i="1"/>
  <c r="L11" i="1"/>
  <c r="Q9" i="1"/>
  <c r="M8" i="1"/>
  <c r="O7" i="1"/>
  <c r="Q10" i="1"/>
  <c r="O9" i="1"/>
  <c r="Q8" i="1"/>
  <c r="M11" i="1"/>
  <c r="N11" i="1"/>
  <c r="M7" i="1"/>
  <c r="I7" i="1"/>
  <c r="L7" i="1"/>
  <c r="Q7" i="1"/>
  <c r="I9" i="1"/>
  <c r="L9" i="1"/>
  <c r="N8" i="1"/>
  <c r="P11" i="1"/>
  <c r="T9" i="1" l="1"/>
  <c r="T10" i="1" l="1"/>
  <c r="T7" i="1"/>
  <c r="T11" i="1"/>
  <c r="T8" i="1"/>
</calcChain>
</file>

<file path=xl/sharedStrings.xml><?xml version="1.0" encoding="utf-8"?>
<sst xmlns="http://schemas.openxmlformats.org/spreadsheetml/2006/main" count="149" uniqueCount="55">
  <si>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</si>
  <si>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</si>
  <si>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</si>
  <si>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</si>
  <si>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</si>
  <si>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</si>
  <si>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</si>
  <si>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</si>
  <si>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</si>
  <si>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</si>
  <si>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</si>
  <si>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</si>
  <si>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</si>
  <si>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</si>
  <si>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</si>
  <si>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</si>
  <si>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</si>
  <si>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</si>
  <si>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</si>
  <si>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</si>
  <si>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</si>
  <si>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</si>
  <si>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</si>
  <si>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</si>
  <si>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</si>
  <si>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</si>
  <si>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Evaluator 6</t>
  </si>
  <si>
    <t>NOTE:  Purchasing recommends formula be used due to the cost difference between the highest and lowest bidder.  The vendor amount being evaluated be divided by the lowest bidder and then multipled by the highest score (20%).  The lowest bidder will receive the full 20 percent (Highest Score).</t>
  </si>
  <si>
    <t>RFP730-20027 CRWC Roof Replacement Building Envelope Repairs</t>
  </si>
  <si>
    <t>Ally Roofing</t>
  </si>
  <si>
    <t>American Restoration</t>
  </si>
  <si>
    <t>FW Walton</t>
  </si>
  <si>
    <t>J R Jones Roofing</t>
  </si>
  <si>
    <t>Vaughn</t>
  </si>
  <si>
    <t>Evaluator 7</t>
  </si>
  <si>
    <t xml:space="preserve">University of Houston Evaluation Matrix         
</t>
  </si>
  <si>
    <t>Name</t>
  </si>
  <si>
    <t>Evaluation Due Date</t>
  </si>
  <si>
    <t>12/6/2019 @ 4:00 PM</t>
  </si>
  <si>
    <t xml:space="preserve">Committee Members: </t>
  </si>
  <si>
    <t xml:space="preserve"> Criteria 1</t>
  </si>
  <si>
    <t xml:space="preserve"> Criteria 2</t>
  </si>
  <si>
    <t xml:space="preserve"> Criteria 3</t>
  </si>
  <si>
    <t xml:space="preserve"> Criteria 4</t>
  </si>
  <si>
    <t xml:space="preserve"> Criteria 5</t>
  </si>
  <si>
    <t xml:space="preserve"> Criteria 6</t>
  </si>
  <si>
    <t>Respondent’s Cost and Delivery Proposal (Section 4.2)  **LEAVE BLANK - PURCHASING WILL EVALUATE THIS**</t>
  </si>
  <si>
    <t>Respondent’s qualifications and experience with a focus on roof replacement and building envelope with short durations completed for the University of Houston System (including any component university) or other institutions of higher education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</si>
  <si>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</si>
  <si>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</si>
  <si>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</si>
  <si>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</si>
  <si>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</si>
  <si>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Non-Disclosure:</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</si>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</sst>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b/>
      <sz val="8"/>
      <name val="Arial"/>
      <family val="2"/>
    </font>
    <font>
      <sz val="10"/>
      <color theme="1"/>
      <name val="Arial"/>
      <family val="2"/>
    </font>
    <font>
      <b/>
      <sz val="10"/>
      <color rgb="FF000000"/>
      <name val="Arial"/>
      <family val="2"/>
    </font>
    <font>
      <u/>
      <sz val="11"/>
      <color theme="10"/>
      <name val="Calibri"/>
      <family val="2"/>
      <scheme val="minor"/>
    </font>
    <font>
      <b/>
      <sz val="9"/>
      <color rgb="FFFF0000"/>
      <name val="Arial"/>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s>
  <cellStyleXfs count="118">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44" fontId="22" fillId="0" borderId="0" applyFont="0" applyFill="0" applyBorder="0" applyAlignment="0" applyProtection="0"/>
    <xf numFmtId="0" fontId="6" fillId="0" borderId="0"/>
    <xf numFmtId="43" fontId="21"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53" fillId="0" borderId="0" applyNumberFormat="0" applyFill="0" applyBorder="0" applyAlignment="0" applyProtection="0"/>
  </cellStyleXfs>
  <cellXfs count="101">
    <xf numFmtId="0" fontId="0" fillId="0" borderId="0" xfId="0"/>
    <xf numFmtId="0" fontId="19" fillId="0" borderId="0" xfId="0" applyFont="1" applyBorder="1" applyAlignment="1"/>
    <xf numFmtId="0" fontId="0" fillId="0" borderId="0" xfId="0" applyBorder="1"/>
    <xf numFmtId="0" fontId="19" fillId="0" borderId="0" xfId="0" applyFont="1" applyBorder="1" applyAlignment="1"/>
    <xf numFmtId="0" fontId="0" fillId="0" borderId="0" xfId="0"/>
    <xf numFmtId="0" fontId="21" fillId="0" borderId="0" xfId="0" applyFont="1"/>
    <xf numFmtId="0" fontId="0" fillId="0" borderId="0" xfId="0"/>
    <xf numFmtId="0" fontId="19" fillId="0" borderId="0" xfId="0" applyFont="1" applyBorder="1" applyAlignment="1">
      <alignment horizontal="left"/>
    </xf>
    <xf numFmtId="0" fontId="43" fillId="0" borderId="0" xfId="0" applyFont="1" applyBorder="1" applyAlignment="1">
      <alignment horizontal="left"/>
    </xf>
    <xf numFmtId="0" fontId="43" fillId="26" borderId="0" xfId="0" applyFont="1" applyFill="1" applyAlignment="1"/>
    <xf numFmtId="0" fontId="44" fillId="26" borderId="0" xfId="0" applyFont="1" applyFill="1"/>
    <xf numFmtId="0" fontId="20" fillId="26" borderId="0" xfId="0" applyFont="1" applyFill="1"/>
    <xf numFmtId="0" fontId="44" fillId="26" borderId="0" xfId="0" applyFont="1" applyFill="1" applyBorder="1"/>
    <xf numFmtId="0" fontId="19" fillId="26" borderId="0" xfId="0" applyFont="1" applyFill="1"/>
    <xf numFmtId="0" fontId="19" fillId="26" borderId="0" xfId="0" applyFont="1" applyFill="1" applyBorder="1" applyAlignment="1">
      <alignment horizontal="left" vertical="center"/>
    </xf>
    <xf numFmtId="0" fontId="19" fillId="26" borderId="0" xfId="0" applyFont="1" applyFill="1" applyBorder="1" applyAlignment="1">
      <alignment horizontal="right" textRotation="90" wrapText="1"/>
    </xf>
    <xf numFmtId="0" fontId="19" fillId="26" borderId="0" xfId="0" applyFont="1" applyFill="1" applyAlignment="1">
      <alignment horizontal="center" vertical="center"/>
    </xf>
    <xf numFmtId="0" fontId="20" fillId="26" borderId="10" xfId="0" applyFont="1" applyFill="1" applyBorder="1" applyAlignment="1">
      <alignment horizontal="right"/>
    </xf>
    <xf numFmtId="0" fontId="20" fillId="26" borderId="10" xfId="0" applyFont="1" applyFill="1" applyBorder="1" applyAlignment="1">
      <alignment horizontal="left"/>
    </xf>
    <xf numFmtId="0" fontId="45" fillId="26" borderId="0" xfId="0" applyFont="1" applyFill="1"/>
    <xf numFmtId="0" fontId="40" fillId="25" borderId="12" xfId="0" applyFont="1" applyFill="1" applyBorder="1" applyAlignment="1">
      <alignment horizontal="right" textRotation="90" wrapText="1"/>
    </xf>
    <xf numFmtId="0" fontId="43" fillId="26" borderId="0" xfId="0" applyFont="1" applyFill="1" applyAlignment="1">
      <alignment horizontal="right"/>
    </xf>
    <xf numFmtId="2" fontId="0" fillId="0" borderId="0" xfId="0" applyNumberFormat="1"/>
    <xf numFmtId="0" fontId="20" fillId="26" borderId="10" xfId="0" applyFont="1" applyFill="1" applyBorder="1"/>
    <xf numFmtId="0" fontId="19" fillId="26" borderId="12" xfId="0" applyFont="1" applyFill="1" applyBorder="1" applyAlignment="1">
      <alignment horizontal="right" textRotation="90" wrapText="1"/>
    </xf>
    <xf numFmtId="4" fontId="20" fillId="26" borderId="11" xfId="0" applyNumberFormat="1" applyFont="1" applyFill="1" applyBorder="1" applyAlignment="1">
      <alignment horizontal="right"/>
    </xf>
    <xf numFmtId="0" fontId="20" fillId="26" borderId="11" xfId="0" applyFont="1" applyFill="1" applyBorder="1" applyAlignment="1">
      <alignment horizontal="right"/>
    </xf>
    <xf numFmtId="0" fontId="47" fillId="0" borderId="19" xfId="98" applyFont="1" applyBorder="1" applyAlignment="1">
      <alignment vertical="center"/>
    </xf>
    <xf numFmtId="44" fontId="42" fillId="24" borderId="0" xfId="105" applyFont="1" applyFill="1"/>
    <xf numFmtId="2" fontId="20" fillId="26" borderId="10" xfId="0" applyNumberFormat="1" applyFont="1" applyFill="1" applyBorder="1"/>
    <xf numFmtId="0" fontId="50" fillId="26" borderId="21" xfId="98" applyFont="1" applyFill="1" applyBorder="1" applyAlignment="1">
      <alignment wrapText="1"/>
    </xf>
    <xf numFmtId="0" fontId="46" fillId="0" borderId="21" xfId="100" applyFont="1" applyBorder="1" applyAlignment="1">
      <alignment horizontal="center"/>
    </xf>
    <xf numFmtId="0" fontId="49" fillId="0" borderId="21" xfId="100" applyFont="1" applyBorder="1" applyAlignment="1">
      <alignment horizontal="right"/>
    </xf>
    <xf numFmtId="0" fontId="47" fillId="0" borderId="21" xfId="100" applyFont="1" applyBorder="1" applyAlignment="1">
      <alignment horizontal="right"/>
    </xf>
    <xf numFmtId="0" fontId="49" fillId="0" borderId="21" xfId="100" applyFont="1" applyFill="1" applyBorder="1" applyAlignment="1">
      <alignment horizontal="right"/>
    </xf>
    <xf numFmtId="2" fontId="48" fillId="0" borderId="21" xfId="98" applyNumberFormat="1" applyFont="1" applyBorder="1"/>
    <xf numFmtId="0" fontId="21" fillId="0" borderId="21" xfId="98" applyFont="1" applyBorder="1"/>
    <xf numFmtId="2" fontId="48" fillId="0" borderId="21" xfId="0" applyNumberFormat="1" applyFont="1" applyBorder="1"/>
    <xf numFmtId="0" fontId="41" fillId="26" borderId="11" xfId="0" applyFont="1" applyFill="1" applyBorder="1" applyAlignment="1">
      <alignment horizontal="right"/>
    </xf>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1" fontId="21" fillId="0" borderId="20" xfId="1" applyNumberFormat="1" applyFont="1" applyBorder="1" applyAlignment="1">
      <alignment horizontal="center" vertical="center"/>
    </xf>
    <xf numFmtId="1" fontId="21" fillId="0" borderId="0" xfId="1" applyNumberFormat="1" applyFont="1" applyAlignment="1">
      <alignment horizontal="center" vertical="center"/>
    </xf>
    <xf numFmtId="0" fontId="0" fillId="0" borderId="0" xfId="0" applyAlignment="1"/>
    <xf numFmtId="44" fontId="42" fillId="0" borderId="20" xfId="105" applyFont="1" applyBorder="1" applyAlignment="1">
      <alignment horizontal="center" vertical="center"/>
    </xf>
    <xf numFmtId="44" fontId="42" fillId="0" borderId="0" xfId="105" applyFont="1" applyAlignment="1">
      <alignment horizontal="center" vertical="center"/>
    </xf>
    <xf numFmtId="0" fontId="47" fillId="24" borderId="19" xfId="98" applyFont="1" applyFill="1" applyBorder="1" applyAlignment="1">
      <alignment horizontal="left" vertical="center"/>
    </xf>
    <xf numFmtId="0" fontId="0" fillId="24" borderId="0" xfId="0" applyFill="1" applyAlignment="1">
      <alignment horizontal="left" wrapText="1"/>
    </xf>
    <xf numFmtId="164" fontId="46" fillId="25" borderId="18" xfId="107" applyNumberFormat="1" applyFont="1" applyFill="1" applyBorder="1" applyAlignment="1">
      <alignment horizontal="left" vertical="center" wrapText="1"/>
    </xf>
    <xf numFmtId="164" fontId="46" fillId="25" borderId="16" xfId="107" applyNumberFormat="1" applyFont="1" applyFill="1" applyBorder="1" applyAlignment="1">
      <alignment horizontal="left" vertical="center" wrapText="1"/>
    </xf>
    <xf numFmtId="164" fontId="46" fillId="25" borderId="14" xfId="107" applyNumberFormat="1" applyFont="1" applyFill="1" applyBorder="1" applyAlignment="1">
      <alignment horizontal="left" vertical="center" wrapText="1"/>
    </xf>
    <xf numFmtId="164" fontId="46" fillId="25" borderId="18" xfId="107" applyNumberFormat="1" applyFont="1" applyFill="1" applyBorder="1" applyAlignment="1">
      <alignment horizontal="right" vertical="center" wrapText="1"/>
    </xf>
    <xf numFmtId="164" fontId="46" fillId="25" borderId="16" xfId="107" applyNumberFormat="1" applyFont="1" applyFill="1" applyBorder="1" applyAlignment="1">
      <alignment horizontal="right" vertical="center" wrapText="1"/>
    </xf>
    <xf numFmtId="164" fontId="46" fillId="25" borderId="14" xfId="107" applyNumberFormat="1" applyFont="1" applyFill="1" applyBorder="1" applyAlignment="1">
      <alignment horizontal="right" vertical="center" wrapText="1"/>
    </xf>
    <xf numFmtId="164" fontId="46" fillId="25" borderId="17" xfId="107" applyNumberFormat="1" applyFont="1" applyFill="1" applyBorder="1" applyAlignment="1">
      <alignment horizontal="right" vertical="center" wrapText="1"/>
    </xf>
    <xf numFmtId="164" fontId="46" fillId="25" borderId="15" xfId="107" applyNumberFormat="1" applyFont="1" applyFill="1" applyBorder="1" applyAlignment="1">
      <alignment horizontal="right" vertical="center" wrapText="1"/>
    </xf>
    <xf numFmtId="164" fontId="46" fillId="25" borderId="13" xfId="107" applyNumberFormat="1" applyFont="1" applyFill="1" applyBorder="1" applyAlignment="1">
      <alignment horizontal="right" vertical="center" wrapText="1"/>
    </xf>
    <xf numFmtId="0" fontId="43" fillId="24" borderId="0" xfId="0" applyFont="1" applyFill="1" applyAlignment="1">
      <alignment horizontal="left"/>
    </xf>
    <xf numFmtId="0" fontId="43" fillId="26" borderId="0" xfId="0" applyFont="1" applyFill="1" applyAlignment="1">
      <alignment horizontal="right"/>
    </xf>
    <xf numFmtId="0" fontId="19" fillId="26" borderId="0" xfId="98" applyFont="1" applyFill="1" applyAlignment="1">
      <alignment horizontal="left" wrapText="1"/>
    </xf>
    <xf numFmtId="0" fontId="19" fillId="26" borderId="0" xfId="98" applyFont="1" applyFill="1" applyAlignment="1">
      <alignment wrapText="1"/>
    </xf>
    <xf numFmtId="0" fontId="21" fillId="26" borderId="0" xfId="98" applyFont="1" applyFill="1"/>
    <xf numFmtId="0" fontId="19" fillId="0" borderId="0" xfId="98" applyFont="1" applyFill="1" applyAlignment="1">
      <alignment horizontal="left"/>
    </xf>
    <xf numFmtId="0" fontId="20" fillId="26" borderId="0" xfId="98" applyFont="1" applyFill="1"/>
    <xf numFmtId="0" fontId="51" fillId="26" borderId="0" xfId="116" applyFont="1" applyFill="1" applyBorder="1" applyAlignment="1"/>
    <xf numFmtId="0" fontId="21" fillId="24" borderId="22" xfId="116" applyFont="1" applyFill="1" applyBorder="1" applyAlignment="1" applyProtection="1">
      <alignment horizontal="center"/>
      <protection locked="0"/>
    </xf>
    <xf numFmtId="0" fontId="21" fillId="24" borderId="23" xfId="116" applyFont="1" applyFill="1" applyBorder="1" applyAlignment="1" applyProtection="1">
      <alignment horizontal="center"/>
      <protection locked="0"/>
    </xf>
    <xf numFmtId="0" fontId="21" fillId="24" borderId="24" xfId="116" applyFont="1" applyFill="1" applyBorder="1" applyAlignment="1" applyProtection="1">
      <alignment horizontal="center"/>
      <protection locked="0"/>
    </xf>
    <xf numFmtId="165" fontId="51" fillId="0" borderId="0" xfId="116" applyNumberFormat="1" applyFont="1" applyFill="1" applyBorder="1" applyAlignment="1">
      <alignment horizontal="center"/>
    </xf>
    <xf numFmtId="0" fontId="46" fillId="26" borderId="0" xfId="116" applyFont="1" applyFill="1" applyBorder="1" applyAlignment="1"/>
    <xf numFmtId="0" fontId="52" fillId="0" borderId="0" xfId="116" applyFont="1" applyAlignment="1">
      <alignment horizontal="left"/>
    </xf>
    <xf numFmtId="0" fontId="42" fillId="26" borderId="0" xfId="98" applyFont="1" applyFill="1"/>
    <xf numFmtId="0" fontId="53" fillId="26" borderId="0" xfId="117" applyFill="1"/>
    <xf numFmtId="0" fontId="21" fillId="26" borderId="0" xfId="98" applyFont="1" applyFill="1" applyAlignment="1">
      <alignment horizontal="center"/>
    </xf>
    <xf numFmtId="0" fontId="47" fillId="27" borderId="25" xfId="98" applyFont="1" applyFill="1" applyBorder="1" applyAlignment="1">
      <alignment horizontal="left"/>
    </xf>
    <xf numFmtId="0" fontId="47" fillId="27" borderId="20" xfId="98" applyFont="1" applyFill="1" applyBorder="1" applyAlignment="1">
      <alignment horizontal="left"/>
    </xf>
    <xf numFmtId="0" fontId="47" fillId="27" borderId="26" xfId="98" applyFont="1" applyFill="1" applyBorder="1" applyAlignment="1">
      <alignment horizontal="left"/>
    </xf>
    <xf numFmtId="0" fontId="54" fillId="26" borderId="25" xfId="98" applyFont="1" applyFill="1" applyBorder="1" applyAlignment="1">
      <alignment horizontal="center" vertical="center" wrapText="1"/>
    </xf>
    <xf numFmtId="0" fontId="42" fillId="26" borderId="20" xfId="98" applyFont="1" applyFill="1" applyBorder="1" applyAlignment="1">
      <alignment horizontal="center" vertical="center" wrapText="1"/>
    </xf>
    <xf numFmtId="0" fontId="42" fillId="26" borderId="26" xfId="98" applyFont="1" applyFill="1" applyBorder="1" applyAlignment="1">
      <alignment horizontal="center" vertical="center" wrapText="1"/>
    </xf>
    <xf numFmtId="0" fontId="42" fillId="26" borderId="25" xfId="98" applyFont="1" applyFill="1" applyBorder="1" applyAlignment="1">
      <alignment horizontal="center" vertical="center" wrapText="1"/>
    </xf>
    <xf numFmtId="0" fontId="50" fillId="25" borderId="21" xfId="98" applyFont="1" applyFill="1" applyBorder="1" applyAlignment="1">
      <alignment horizontal="center" wrapText="1"/>
    </xf>
    <xf numFmtId="0" fontId="50" fillId="26" borderId="0" xfId="98" applyFont="1" applyFill="1" applyAlignment="1">
      <alignment horizontal="center" wrapText="1"/>
    </xf>
    <xf numFmtId="0" fontId="50" fillId="26" borderId="22" xfId="98" applyFont="1" applyFill="1" applyBorder="1" applyAlignment="1">
      <alignment horizontal="center" wrapText="1"/>
    </xf>
    <xf numFmtId="0" fontId="1" fillId="26" borderId="23" xfId="116" applyFill="1" applyBorder="1" applyAlignment="1">
      <alignment horizontal="center" wrapText="1"/>
    </xf>
    <xf numFmtId="0" fontId="1" fillId="26" borderId="24" xfId="116" applyFill="1" applyBorder="1" applyAlignment="1">
      <alignment horizontal="center" wrapText="1"/>
    </xf>
    <xf numFmtId="0" fontId="50" fillId="24" borderId="22" xfId="98" applyFont="1" applyFill="1" applyBorder="1" applyAlignment="1" applyProtection="1">
      <alignment horizontal="center" wrapText="1"/>
      <protection locked="0"/>
    </xf>
    <xf numFmtId="0" fontId="1" fillId="24" borderId="23" xfId="116" applyFill="1" applyBorder="1" applyAlignment="1" applyProtection="1">
      <alignment horizontal="center" wrapText="1"/>
      <protection locked="0"/>
    </xf>
    <xf numFmtId="0" fontId="1" fillId="24" borderId="24" xfId="116" applyFill="1" applyBorder="1" applyAlignment="1" applyProtection="1">
      <alignment horizontal="center" wrapText="1"/>
      <protection locked="0"/>
    </xf>
    <xf numFmtId="0" fontId="21" fillId="26" borderId="21" xfId="98" applyFont="1" applyFill="1" applyBorder="1" applyAlignment="1">
      <alignment horizontal="center"/>
    </xf>
    <xf numFmtId="0" fontId="21" fillId="24" borderId="21" xfId="98" applyFont="1" applyFill="1" applyBorder="1" applyAlignment="1" applyProtection="1">
      <alignment horizontal="center"/>
      <protection locked="0"/>
    </xf>
    <xf numFmtId="0" fontId="21" fillId="28" borderId="27" xfId="98" applyFont="1" applyFill="1" applyBorder="1"/>
    <xf numFmtId="0" fontId="21" fillId="28" borderId="0" xfId="98" applyFont="1" applyFill="1" applyBorder="1"/>
    <xf numFmtId="0" fontId="21" fillId="26" borderId="28" xfId="98" applyFont="1" applyFill="1" applyBorder="1"/>
    <xf numFmtId="0" fontId="49" fillId="26" borderId="0" xfId="98" applyFont="1" applyFill="1"/>
    <xf numFmtId="0" fontId="21" fillId="26" borderId="0" xfId="98" applyFont="1" applyFill="1" applyAlignment="1">
      <alignment wrapText="1"/>
    </xf>
    <xf numFmtId="0" fontId="45" fillId="26" borderId="0" xfId="98" applyFont="1" applyFill="1"/>
  </cellXfs>
  <cellStyles count="11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7" builtinId="8"/>
    <cellStyle name="Input 2" xfId="81"/>
    <cellStyle name="Input 3" xfId="39"/>
    <cellStyle name="Linked Cell 2" xfId="82"/>
    <cellStyle name="Linked Cell 3" xfId="40"/>
    <cellStyle name="Neutral 2" xfId="83"/>
    <cellStyle name="Neutral 3" xfId="41"/>
    <cellStyle name="Normal" xfId="0" builtinId="0"/>
    <cellStyle name="Normal 10" xfId="113"/>
    <cellStyle name="Normal 11" xfId="116"/>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2"/>
    <cellStyle name="Normal 4 15" xfId="114"/>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1"/>
    <cellStyle name="Note 2" xfId="5"/>
    <cellStyle name="Note 3" xfId="89"/>
    <cellStyle name="Note 4" xfId="42"/>
    <cellStyle name="Note 4 2" xfId="99"/>
    <cellStyle name="Output 2" xfId="84"/>
    <cellStyle name="Output 3" xfId="43"/>
    <cellStyle name="Percent 2" xfId="115"/>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9525</xdr:colOff>
      <xdr:row>28</xdr:row>
      <xdr:rowOff>9525</xdr:rowOff>
    </xdr:from>
    <xdr:ext cx="6800850" cy="3533775"/>
    <xdr:sp macro="" textlink="">
      <xdr:nvSpPr>
        <xdr:cNvPr id="2" name="TextBox 1"/>
        <xdr:cNvSpPr txBox="1"/>
      </xdr:nvSpPr>
      <xdr:spPr>
        <a:xfrm>
          <a:off x="9525" y="61436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142875</xdr:rowOff>
    </xdr:from>
    <xdr:ext cx="3918252" cy="1839158"/>
    <xdr:sp macro="" textlink="">
      <xdr:nvSpPr>
        <xdr:cNvPr id="3" name="TextBox 2"/>
        <xdr:cNvSpPr txBox="1"/>
      </xdr:nvSpPr>
      <xdr:spPr>
        <a:xfrm>
          <a:off x="0" y="895350"/>
          <a:ext cx="3918252" cy="1839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H4" sqref="H4"/>
    </sheetView>
  </sheetViews>
  <sheetFormatPr defaultRowHeight="12.75" x14ac:dyDescent="0.2"/>
  <cols>
    <col min="1" max="1" width="29" bestFit="1" customWidth="1"/>
    <col min="2" max="5" width="8.85546875" customWidth="1"/>
    <col min="6" max="7" width="8.85546875" style="6" customWidth="1"/>
    <col min="8" max="8" width="12.42578125" bestFit="1" customWidth="1"/>
  </cols>
  <sheetData>
    <row r="1" spans="1:10" ht="15.75" x14ac:dyDescent="0.25">
      <c r="A1" s="8" t="s">
        <v>0</v>
      </c>
      <c r="B1" s="7"/>
      <c r="C1" s="3"/>
      <c r="D1" s="3"/>
      <c r="E1" s="3"/>
      <c r="F1" s="3"/>
      <c r="G1" s="3"/>
      <c r="H1" s="3"/>
    </row>
    <row r="2" spans="1:10" ht="15.75" x14ac:dyDescent="0.25">
      <c r="A2" s="1"/>
      <c r="B2" s="2"/>
      <c r="C2" s="2"/>
      <c r="D2" s="2"/>
      <c r="E2" s="2"/>
      <c r="F2" s="2"/>
      <c r="G2" s="2"/>
      <c r="H2" s="2"/>
      <c r="I2" s="2"/>
    </row>
    <row r="3" spans="1:10" s="5" customFormat="1" x14ac:dyDescent="0.2">
      <c r="A3" s="31"/>
      <c r="B3" s="32" t="s">
        <v>6</v>
      </c>
      <c r="C3" s="33" t="s">
        <v>7</v>
      </c>
      <c r="D3" s="33" t="s">
        <v>8</v>
      </c>
      <c r="E3" s="33" t="s">
        <v>9</v>
      </c>
      <c r="F3" s="33" t="s">
        <v>10</v>
      </c>
      <c r="G3" s="33" t="s">
        <v>11</v>
      </c>
      <c r="H3" s="34" t="s">
        <v>25</v>
      </c>
    </row>
    <row r="4" spans="1:10" x14ac:dyDescent="0.2">
      <c r="A4" s="30" t="s">
        <v>29</v>
      </c>
      <c r="B4" s="35">
        <f>'Pricing Score Calculation'!E5</f>
        <v>16.584973713699114</v>
      </c>
      <c r="C4" s="39">
        <v>12</v>
      </c>
      <c r="D4" s="39">
        <v>11.399999999999999</v>
      </c>
      <c r="E4" s="39">
        <v>9</v>
      </c>
      <c r="F4" s="39">
        <v>9</v>
      </c>
      <c r="G4" s="39">
        <v>3</v>
      </c>
      <c r="H4" s="37">
        <f>SUM(B4:G4)</f>
        <v>60.984973713699112</v>
      </c>
    </row>
    <row r="5" spans="1:10" x14ac:dyDescent="0.2">
      <c r="A5" s="30" t="s">
        <v>30</v>
      </c>
      <c r="B5" s="35">
        <f>'Pricing Score Calculation'!E6</f>
        <v>22.131029185867895</v>
      </c>
      <c r="C5" s="39">
        <v>12.8</v>
      </c>
      <c r="D5" s="39">
        <v>10.199999999999999</v>
      </c>
      <c r="E5" s="39">
        <v>9.6000000000000014</v>
      </c>
      <c r="F5" s="39">
        <v>9.6000000000000014</v>
      </c>
      <c r="G5" s="39">
        <v>3.2</v>
      </c>
      <c r="H5" s="37">
        <f>SUM(B5:G5)</f>
        <v>67.531029185867908</v>
      </c>
      <c r="J5" s="4"/>
    </row>
    <row r="6" spans="1:10" x14ac:dyDescent="0.2">
      <c r="A6" s="30" t="s">
        <v>31</v>
      </c>
      <c r="B6" s="35">
        <f>'Pricing Score Calculation'!E7</f>
        <v>16.791423710690324</v>
      </c>
      <c r="C6" s="39">
        <v>16</v>
      </c>
      <c r="D6" s="39">
        <v>10.5</v>
      </c>
      <c r="E6" s="39">
        <v>7.5</v>
      </c>
      <c r="F6" s="39">
        <v>9</v>
      </c>
      <c r="G6" s="39">
        <v>3</v>
      </c>
      <c r="H6" s="37">
        <f>SUM(B6:G6)</f>
        <v>62.791423710690324</v>
      </c>
      <c r="J6" s="4"/>
    </row>
    <row r="7" spans="1:10" x14ac:dyDescent="0.2">
      <c r="A7" s="30" t="s">
        <v>32</v>
      </c>
      <c r="B7" s="35">
        <f>'Pricing Score Calculation'!E8</f>
        <v>30</v>
      </c>
      <c r="C7" s="39">
        <v>15.2</v>
      </c>
      <c r="D7" s="39">
        <v>10.8</v>
      </c>
      <c r="E7" s="39">
        <v>9.6000000000000014</v>
      </c>
      <c r="F7" s="39">
        <v>9</v>
      </c>
      <c r="G7" s="39">
        <v>3.2</v>
      </c>
      <c r="H7" s="37">
        <f>SUM(B7:G7)</f>
        <v>77.8</v>
      </c>
    </row>
    <row r="8" spans="1:10" x14ac:dyDescent="0.2">
      <c r="A8" s="30" t="s">
        <v>33</v>
      </c>
      <c r="B8" s="35">
        <f>'Pricing Score Calculation'!E9</f>
        <v>16.725446946830743</v>
      </c>
      <c r="C8" s="39">
        <v>14</v>
      </c>
      <c r="D8" s="39">
        <v>9</v>
      </c>
      <c r="E8" s="39">
        <v>10.5</v>
      </c>
      <c r="F8" s="39">
        <v>9.6000000000000014</v>
      </c>
      <c r="G8" s="39">
        <v>3.3</v>
      </c>
      <c r="H8" s="37">
        <f>SUM(B8:G8)</f>
        <v>63.125446946830742</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tabSelected="1" zoomScaleNormal="100" workbookViewId="0">
      <selection activeCell="Q9" sqref="Q9"/>
    </sheetView>
  </sheetViews>
  <sheetFormatPr defaultRowHeight="12.75" x14ac:dyDescent="0.2"/>
  <cols>
    <col min="1" max="1" width="20.7109375" style="65" customWidth="1"/>
    <col min="2" max="2" width="6.28515625" style="65" customWidth="1"/>
    <col min="3" max="3" width="10.5703125" style="65" bestFit="1" customWidth="1"/>
    <col min="4" max="4" width="9.140625" style="65" customWidth="1"/>
    <col min="5" max="5" width="6.5703125" style="65" customWidth="1"/>
    <col min="6" max="6" width="10.5703125" style="65" bestFit="1" customWidth="1"/>
    <col min="7" max="7" width="9.140625" style="65" customWidth="1"/>
    <col min="8" max="8" width="13.5703125" style="65" customWidth="1"/>
    <col min="9" max="9" width="10.5703125" style="65" bestFit="1" customWidth="1"/>
    <col min="10" max="10" width="4.28515625" style="65" customWidth="1"/>
    <col min="11" max="11" width="6.7109375" style="65" customWidth="1"/>
    <col min="12" max="12" width="10.5703125" style="65" bestFit="1" customWidth="1"/>
    <col min="13" max="13" width="9.140625" style="65" customWidth="1"/>
    <col min="14" max="14" width="7.140625" style="65" customWidth="1"/>
    <col min="15" max="15" width="6.140625" style="65" customWidth="1"/>
    <col min="16" max="16" width="9.140625" style="65"/>
    <col min="17" max="17" width="17.5703125" style="65" bestFit="1" customWidth="1"/>
    <col min="18" max="18" width="9.140625" style="65"/>
    <col min="19" max="19" width="2.85546875" style="65" customWidth="1"/>
    <col min="20" max="16384" width="9.140625" style="65"/>
  </cols>
  <sheetData>
    <row r="1" spans="1:13" ht="15.75" customHeight="1" x14ac:dyDescent="0.25">
      <c r="A1" s="63" t="s">
        <v>35</v>
      </c>
      <c r="B1" s="63"/>
      <c r="C1" s="63"/>
      <c r="D1" s="63"/>
      <c r="E1" s="64"/>
      <c r="F1" s="64"/>
      <c r="G1" s="64"/>
      <c r="H1" s="64"/>
      <c r="I1" s="64"/>
      <c r="J1" s="64"/>
    </row>
    <row r="2" spans="1:13" ht="15.75" x14ac:dyDescent="0.25">
      <c r="A2" s="66" t="s">
        <v>28</v>
      </c>
      <c r="B2" s="66"/>
      <c r="C2" s="66"/>
      <c r="D2" s="66"/>
      <c r="E2" s="67"/>
      <c r="F2" s="67"/>
      <c r="G2" s="67"/>
      <c r="H2" s="67"/>
      <c r="I2" s="67"/>
      <c r="J2" s="67"/>
    </row>
    <row r="3" spans="1:13" x14ac:dyDescent="0.2">
      <c r="A3" s="68" t="s">
        <v>36</v>
      </c>
      <c r="B3" s="69"/>
      <c r="C3" s="70"/>
      <c r="D3" s="71"/>
    </row>
    <row r="4" spans="1:13" ht="15" customHeight="1" x14ac:dyDescent="0.2">
      <c r="A4" s="68" t="s">
        <v>37</v>
      </c>
      <c r="B4" s="72" t="s">
        <v>38</v>
      </c>
      <c r="C4" s="72"/>
      <c r="D4" s="72"/>
      <c r="E4" s="68"/>
    </row>
    <row r="5" spans="1:13" ht="15" customHeight="1" x14ac:dyDescent="0.2">
      <c r="D5" s="73"/>
      <c r="E5" s="68"/>
    </row>
    <row r="6" spans="1:13" ht="15" customHeight="1" x14ac:dyDescent="0.2">
      <c r="D6" s="73"/>
      <c r="E6" s="68"/>
      <c r="G6" s="74" t="s">
        <v>39</v>
      </c>
    </row>
    <row r="7" spans="1:13" ht="15" customHeight="1" x14ac:dyDescent="0.25">
      <c r="D7" s="73"/>
      <c r="E7" s="68"/>
      <c r="G7" s="75"/>
      <c r="H7" s="75"/>
      <c r="I7" s="75"/>
      <c r="M7" s="76"/>
    </row>
    <row r="8" spans="1:13" ht="15" customHeight="1" x14ac:dyDescent="0.25">
      <c r="D8" s="73"/>
      <c r="E8" s="68"/>
      <c r="G8" s="75"/>
      <c r="H8" s="75"/>
      <c r="I8" s="75"/>
      <c r="M8" s="76"/>
    </row>
    <row r="9" spans="1:13" ht="15" customHeight="1" x14ac:dyDescent="0.25">
      <c r="D9" s="73"/>
      <c r="E9" s="68"/>
      <c r="G9" s="75"/>
      <c r="H9" s="75"/>
      <c r="I9" s="75"/>
      <c r="M9" s="76"/>
    </row>
    <row r="10" spans="1:13" ht="15" customHeight="1" x14ac:dyDescent="0.25">
      <c r="G10" s="75"/>
      <c r="H10" s="75"/>
      <c r="I10" s="75"/>
      <c r="M10" s="76"/>
    </row>
    <row r="11" spans="1:13" ht="15" customHeight="1" x14ac:dyDescent="0.25">
      <c r="G11" s="75"/>
      <c r="H11" s="75"/>
      <c r="I11" s="75"/>
      <c r="M11" s="76"/>
    </row>
    <row r="12" spans="1:13" ht="15" customHeight="1" x14ac:dyDescent="0.25">
      <c r="G12" s="75"/>
      <c r="H12" s="75"/>
      <c r="I12" s="75"/>
      <c r="M12" s="76"/>
    </row>
    <row r="13" spans="1:13" ht="15" customHeight="1" x14ac:dyDescent="0.25">
      <c r="G13" s="75"/>
      <c r="H13" s="75"/>
      <c r="I13" s="75"/>
      <c r="M13" s="76"/>
    </row>
    <row r="14" spans="1:13" ht="15" customHeight="1" x14ac:dyDescent="0.25">
      <c r="M14" s="76"/>
    </row>
    <row r="16" spans="1:13" ht="11.25" customHeight="1" thickBot="1" x14ac:dyDescent="0.25"/>
    <row r="17" spans="1:19" s="77" customFormat="1" ht="13.5" thickBot="1" x14ac:dyDescent="0.25">
      <c r="B17" s="78" t="s">
        <v>40</v>
      </c>
      <c r="C17" s="79"/>
      <c r="D17" s="80"/>
      <c r="E17" s="78" t="s">
        <v>41</v>
      </c>
      <c r="F17" s="79"/>
      <c r="G17" s="80"/>
      <c r="H17" s="78" t="s">
        <v>42</v>
      </c>
      <c r="I17" s="79"/>
      <c r="J17" s="80"/>
      <c r="K17" s="78" t="s">
        <v>43</v>
      </c>
      <c r="L17" s="79"/>
      <c r="M17" s="80"/>
      <c r="N17" s="78" t="s">
        <v>44</v>
      </c>
      <c r="O17" s="79"/>
      <c r="P17" s="80"/>
      <c r="Q17" s="78" t="s">
        <v>45</v>
      </c>
      <c r="R17" s="79"/>
      <c r="S17" s="80"/>
    </row>
    <row r="18" spans="1:19" s="77" customFormat="1" ht="112.5" customHeight="1" x14ac:dyDescent="0.2">
      <c r="B18" s="81" t="s">
        <v>46</v>
      </c>
      <c r="C18" s="82"/>
      <c r="D18" s="83"/>
      <c r="E18" s="84" t="s">
        <v>47</v>
      </c>
      <c r="F18" s="82"/>
      <c r="G18" s="83"/>
      <c r="H18" s="84" t="s">
        <v>48</v>
      </c>
      <c r="I18" s="82"/>
      <c r="J18" s="83"/>
      <c r="K18" s="84" t="s">
        <v>49</v>
      </c>
      <c r="L18" s="82"/>
      <c r="M18" s="83"/>
      <c r="N18" s="84" t="s">
        <v>50</v>
      </c>
      <c r="O18" s="82"/>
      <c r="P18" s="83"/>
      <c r="Q18" s="84" t="s">
        <v>51</v>
      </c>
      <c r="R18" s="82"/>
      <c r="S18" s="83"/>
    </row>
    <row r="19" spans="1:19" s="86" customFormat="1" ht="11.25" customHeight="1" x14ac:dyDescent="0.2">
      <c r="A19" s="30"/>
      <c r="B19" s="85" t="s">
        <v>52</v>
      </c>
      <c r="C19" s="85"/>
      <c r="D19" s="85"/>
      <c r="E19" s="85" t="s">
        <v>52</v>
      </c>
      <c r="F19" s="85"/>
      <c r="G19" s="85"/>
      <c r="H19" s="85" t="s">
        <v>52</v>
      </c>
      <c r="I19" s="85"/>
      <c r="J19" s="85"/>
      <c r="K19" s="85" t="s">
        <v>52</v>
      </c>
      <c r="L19" s="85"/>
      <c r="M19" s="85"/>
      <c r="N19" s="85" t="s">
        <v>52</v>
      </c>
      <c r="O19" s="85"/>
      <c r="P19" s="85"/>
      <c r="Q19" s="85" t="s">
        <v>52</v>
      </c>
      <c r="R19" s="85"/>
      <c r="S19" s="85"/>
    </row>
    <row r="20" spans="1:19" s="86" customFormat="1" ht="15" x14ac:dyDescent="0.25">
      <c r="A20" s="30" t="s">
        <v>29</v>
      </c>
      <c r="B20" s="87"/>
      <c r="C20" s="88"/>
      <c r="D20" s="89"/>
      <c r="E20" s="90"/>
      <c r="F20" s="91"/>
      <c r="G20" s="92"/>
      <c r="H20" s="90"/>
      <c r="I20" s="91"/>
      <c r="J20" s="92"/>
      <c r="K20" s="90"/>
      <c r="L20" s="91"/>
      <c r="M20" s="92"/>
      <c r="N20" s="90"/>
      <c r="O20" s="91"/>
      <c r="P20" s="92"/>
      <c r="Q20" s="90"/>
      <c r="R20" s="91"/>
      <c r="S20" s="92"/>
    </row>
    <row r="21" spans="1:19" s="86" customFormat="1" ht="15" x14ac:dyDescent="0.25">
      <c r="A21" s="30" t="s">
        <v>30</v>
      </c>
      <c r="B21" s="87"/>
      <c r="C21" s="88"/>
      <c r="D21" s="89"/>
      <c r="E21" s="90"/>
      <c r="F21" s="91"/>
      <c r="G21" s="92"/>
      <c r="H21" s="90"/>
      <c r="I21" s="91"/>
      <c r="J21" s="92"/>
      <c r="K21" s="90"/>
      <c r="L21" s="91"/>
      <c r="M21" s="92"/>
      <c r="N21" s="90"/>
      <c r="O21" s="91"/>
      <c r="P21" s="92"/>
      <c r="Q21" s="90"/>
      <c r="R21" s="91"/>
      <c r="S21" s="92"/>
    </row>
    <row r="22" spans="1:19" s="86" customFormat="1" ht="15" x14ac:dyDescent="0.25">
      <c r="A22" s="30" t="s">
        <v>31</v>
      </c>
      <c r="B22" s="87"/>
      <c r="C22" s="88"/>
      <c r="D22" s="89"/>
      <c r="E22" s="90"/>
      <c r="F22" s="91"/>
      <c r="G22" s="92"/>
      <c r="H22" s="90"/>
      <c r="I22" s="91"/>
      <c r="J22" s="92"/>
      <c r="K22" s="90"/>
      <c r="L22" s="91"/>
      <c r="M22" s="92"/>
      <c r="N22" s="90"/>
      <c r="O22" s="91"/>
      <c r="P22" s="92"/>
      <c r="Q22" s="90"/>
      <c r="R22" s="91"/>
      <c r="S22" s="92"/>
    </row>
    <row r="23" spans="1:19" s="86" customFormat="1" ht="15" x14ac:dyDescent="0.25">
      <c r="A23" s="30" t="s">
        <v>32</v>
      </c>
      <c r="B23" s="87"/>
      <c r="C23" s="88"/>
      <c r="D23" s="89"/>
      <c r="E23" s="90"/>
      <c r="F23" s="91"/>
      <c r="G23" s="92"/>
      <c r="H23" s="90"/>
      <c r="I23" s="91"/>
      <c r="J23" s="92"/>
      <c r="K23" s="90"/>
      <c r="L23" s="91"/>
      <c r="M23" s="92"/>
      <c r="N23" s="90"/>
      <c r="O23" s="91"/>
      <c r="P23" s="92"/>
      <c r="Q23" s="90"/>
      <c r="R23" s="91"/>
      <c r="S23" s="92"/>
    </row>
    <row r="24" spans="1:19" x14ac:dyDescent="0.2">
      <c r="A24" s="30" t="s">
        <v>33</v>
      </c>
      <c r="B24" s="93"/>
      <c r="C24" s="93"/>
      <c r="D24" s="93"/>
      <c r="E24" s="94"/>
      <c r="F24" s="94"/>
      <c r="G24" s="94"/>
      <c r="H24" s="94"/>
      <c r="I24" s="94"/>
      <c r="J24" s="94"/>
      <c r="K24" s="94"/>
      <c r="L24" s="94"/>
      <c r="M24" s="94"/>
      <c r="N24" s="94"/>
      <c r="O24" s="94"/>
      <c r="P24" s="94"/>
      <c r="Q24" s="94"/>
      <c r="R24" s="94"/>
      <c r="S24" s="94"/>
    </row>
    <row r="25" spans="1:19" s="95" customFormat="1" ht="7.5" customHeight="1" x14ac:dyDescent="0.2">
      <c r="B25" s="96"/>
      <c r="C25" s="96"/>
      <c r="D25" s="96"/>
      <c r="E25" s="96"/>
      <c r="F25" s="96"/>
      <c r="G25" s="96"/>
      <c r="H25" s="96"/>
      <c r="I25" s="96"/>
      <c r="J25" s="96"/>
      <c r="K25" s="96"/>
      <c r="L25" s="96"/>
      <c r="M25" s="96"/>
      <c r="N25" s="96"/>
    </row>
    <row r="26" spans="1:19" s="97" customFormat="1" ht="6.75" customHeight="1" x14ac:dyDescent="0.2"/>
    <row r="28" spans="1:19" x14ac:dyDescent="0.2">
      <c r="A28" s="98" t="s">
        <v>53</v>
      </c>
      <c r="G28" s="99"/>
      <c r="H28" s="99"/>
    </row>
    <row r="29" spans="1:19" x14ac:dyDescent="0.2">
      <c r="G29" s="99"/>
      <c r="H29" s="99"/>
      <c r="I29" s="99"/>
      <c r="J29" s="99"/>
    </row>
    <row r="30" spans="1:19" x14ac:dyDescent="0.2">
      <c r="G30" s="99"/>
      <c r="H30" s="99"/>
      <c r="I30" s="99"/>
      <c r="J30" s="99"/>
    </row>
    <row r="31" spans="1:19" x14ac:dyDescent="0.2">
      <c r="G31" s="99"/>
      <c r="H31" s="99"/>
      <c r="I31" s="99"/>
      <c r="J31" s="99"/>
    </row>
    <row r="32" spans="1:19" x14ac:dyDescent="0.2">
      <c r="G32" s="99"/>
      <c r="H32" s="99"/>
      <c r="I32" s="99"/>
      <c r="J32" s="99"/>
    </row>
    <row r="33" spans="2:13" x14ac:dyDescent="0.2">
      <c r="G33" s="99"/>
      <c r="H33" s="99"/>
      <c r="I33" s="99"/>
      <c r="J33" s="99"/>
    </row>
    <row r="34" spans="2:13" x14ac:dyDescent="0.2">
      <c r="G34" s="99"/>
      <c r="H34" s="99"/>
      <c r="I34" s="99"/>
      <c r="J34" s="99"/>
    </row>
    <row r="35" spans="2:13" x14ac:dyDescent="0.2">
      <c r="G35" s="99"/>
      <c r="H35" s="99"/>
      <c r="I35" s="99"/>
      <c r="J35" s="99"/>
    </row>
    <row r="36" spans="2:13" x14ac:dyDescent="0.2">
      <c r="B36" s="99"/>
      <c r="C36" s="99"/>
      <c r="D36" s="99"/>
      <c r="E36" s="99"/>
      <c r="F36" s="99"/>
      <c r="G36" s="99"/>
      <c r="H36" s="99"/>
      <c r="I36" s="99"/>
      <c r="J36" s="99"/>
    </row>
    <row r="37" spans="2:13" x14ac:dyDescent="0.2">
      <c r="H37" s="99"/>
      <c r="I37" s="99"/>
      <c r="J37" s="99"/>
    </row>
    <row r="38" spans="2:13" x14ac:dyDescent="0.2">
      <c r="I38" s="99"/>
      <c r="J38" s="99"/>
      <c r="K38" s="99"/>
      <c r="L38" s="99"/>
    </row>
    <row r="39" spans="2:13" x14ac:dyDescent="0.2">
      <c r="I39" s="99"/>
      <c r="J39" s="99"/>
      <c r="K39" s="99"/>
      <c r="L39" s="99"/>
      <c r="M39" s="99"/>
    </row>
    <row r="40" spans="2:13" x14ac:dyDescent="0.2">
      <c r="L40" s="99"/>
      <c r="M40" s="99"/>
    </row>
    <row r="41" spans="2:13" x14ac:dyDescent="0.2">
      <c r="L41" s="99"/>
      <c r="M41" s="99"/>
    </row>
    <row r="42" spans="2:13" x14ac:dyDescent="0.2">
      <c r="L42" s="99"/>
      <c r="M42" s="99"/>
    </row>
    <row r="43" spans="2:13" x14ac:dyDescent="0.2">
      <c r="L43" s="99"/>
      <c r="M43" s="99"/>
    </row>
    <row r="56" spans="1:1" x14ac:dyDescent="0.2">
      <c r="A56" s="100" t="s">
        <v>54</v>
      </c>
    </row>
  </sheetData>
  <mergeCells count="52">
    <mergeCell ref="B24:D24"/>
    <mergeCell ref="E24:G24"/>
    <mergeCell ref="H24:J24"/>
    <mergeCell ref="K24:M24"/>
    <mergeCell ref="N24:P24"/>
    <mergeCell ref="Q24:S24"/>
    <mergeCell ref="B23:D23"/>
    <mergeCell ref="E23:G23"/>
    <mergeCell ref="H23:J23"/>
    <mergeCell ref="K23:M23"/>
    <mergeCell ref="N23:P23"/>
    <mergeCell ref="Q23:S23"/>
    <mergeCell ref="B22:D22"/>
    <mergeCell ref="E22:G22"/>
    <mergeCell ref="H22:J22"/>
    <mergeCell ref="K22:M22"/>
    <mergeCell ref="N22:P22"/>
    <mergeCell ref="Q22:S22"/>
    <mergeCell ref="B21:D21"/>
    <mergeCell ref="E21:G21"/>
    <mergeCell ref="H21:J21"/>
    <mergeCell ref="K21:M21"/>
    <mergeCell ref="N21:P21"/>
    <mergeCell ref="Q21:S21"/>
    <mergeCell ref="B20:D20"/>
    <mergeCell ref="E20:G20"/>
    <mergeCell ref="H20:J20"/>
    <mergeCell ref="K20:M20"/>
    <mergeCell ref="N20:P20"/>
    <mergeCell ref="Q20:S20"/>
    <mergeCell ref="B19:D19"/>
    <mergeCell ref="E19:G19"/>
    <mergeCell ref="H19:J19"/>
    <mergeCell ref="K19:M19"/>
    <mergeCell ref="N19:P19"/>
    <mergeCell ref="Q19:S19"/>
    <mergeCell ref="H17:J17"/>
    <mergeCell ref="K17:M17"/>
    <mergeCell ref="N17:P17"/>
    <mergeCell ref="Q17:S17"/>
    <mergeCell ref="B18:D18"/>
    <mergeCell ref="E18:G18"/>
    <mergeCell ref="H18:J18"/>
    <mergeCell ref="K18:M18"/>
    <mergeCell ref="N18:P18"/>
    <mergeCell ref="Q18:S18"/>
    <mergeCell ref="A1:D1"/>
    <mergeCell ref="A2:D2"/>
    <mergeCell ref="B3:D3"/>
    <mergeCell ref="B4:D4"/>
    <mergeCell ref="B17:D17"/>
    <mergeCell ref="E17:G17"/>
  </mergeCells>
  <pageMargins left="0.25" right="0.25"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C4" sqref="C4:G8"/>
    </sheetView>
  </sheetViews>
  <sheetFormatPr defaultRowHeight="12.75" x14ac:dyDescent="0.2"/>
  <cols>
    <col min="1" max="1" width="29" bestFit="1" customWidth="1"/>
    <col min="11" max="11" width="14.42578125" bestFit="1" customWidth="1"/>
  </cols>
  <sheetData>
    <row r="1" spans="1:15" ht="15.75" x14ac:dyDescent="0.25">
      <c r="A1" s="8" t="s">
        <v>0</v>
      </c>
      <c r="B1" s="7"/>
      <c r="C1" s="7"/>
      <c r="D1" s="7"/>
      <c r="E1" s="3"/>
      <c r="F1" s="3"/>
      <c r="G1" s="3"/>
      <c r="H1" s="3"/>
      <c r="I1" s="3"/>
    </row>
    <row r="2" spans="1:15" ht="15.75" x14ac:dyDescent="0.25">
      <c r="A2" s="3"/>
      <c r="B2" s="2"/>
      <c r="C2" s="2"/>
      <c r="D2" s="2"/>
      <c r="E2" s="2"/>
      <c r="F2" s="2"/>
      <c r="G2" s="2"/>
      <c r="H2" s="2"/>
      <c r="I2" s="2"/>
    </row>
    <row r="3" spans="1:15" x14ac:dyDescent="0.2">
      <c r="A3" s="31"/>
      <c r="B3" s="32" t="s">
        <v>6</v>
      </c>
      <c r="C3" s="33" t="s">
        <v>7</v>
      </c>
      <c r="D3" s="33" t="s">
        <v>8</v>
      </c>
      <c r="E3" s="33" t="s">
        <v>9</v>
      </c>
      <c r="F3" s="33" t="s">
        <v>10</v>
      </c>
      <c r="G3" s="33" t="s">
        <v>11</v>
      </c>
      <c r="H3" s="34" t="s">
        <v>25</v>
      </c>
      <c r="I3" s="5"/>
      <c r="J3" s="5"/>
      <c r="K3" s="5"/>
      <c r="L3" s="5"/>
      <c r="M3" s="5"/>
      <c r="N3" s="5"/>
      <c r="O3" s="5"/>
    </row>
    <row r="4" spans="1:15" x14ac:dyDescent="0.2">
      <c r="A4" s="30" t="s">
        <v>29</v>
      </c>
      <c r="B4" s="35">
        <f>'Pricing Score Calculation'!E5</f>
        <v>16.584973713699114</v>
      </c>
      <c r="C4" s="40">
        <v>10</v>
      </c>
      <c r="D4" s="40">
        <v>10.199999999999999</v>
      </c>
      <c r="E4" s="40">
        <v>9</v>
      </c>
      <c r="F4" s="40">
        <v>7.5</v>
      </c>
      <c r="G4" s="40">
        <v>2.5</v>
      </c>
      <c r="H4" s="37">
        <f>SUM(B4:G4)</f>
        <v>55.784973713699117</v>
      </c>
      <c r="I4" s="6"/>
      <c r="J4" s="6"/>
      <c r="K4" s="6"/>
      <c r="L4" s="6"/>
      <c r="M4" s="6"/>
      <c r="N4" s="6"/>
      <c r="O4" s="6"/>
    </row>
    <row r="5" spans="1:15" x14ac:dyDescent="0.2">
      <c r="A5" s="30" t="s">
        <v>30</v>
      </c>
      <c r="B5" s="35">
        <f>'Pricing Score Calculation'!E6</f>
        <v>22.131029185867895</v>
      </c>
      <c r="C5" s="40">
        <v>9.6</v>
      </c>
      <c r="D5" s="40">
        <v>6.6000000000000005</v>
      </c>
      <c r="E5" s="40">
        <v>6.8999999999999995</v>
      </c>
      <c r="F5" s="40">
        <v>9.8999999999999986</v>
      </c>
      <c r="G5" s="40">
        <v>2.5</v>
      </c>
      <c r="H5" s="37">
        <f>SUM(B5:G5)</f>
        <v>57.631029185867895</v>
      </c>
      <c r="I5" s="6"/>
      <c r="J5" s="6"/>
      <c r="K5" s="6"/>
      <c r="L5" s="6"/>
      <c r="M5" s="6"/>
      <c r="N5" s="6"/>
      <c r="O5" s="6"/>
    </row>
    <row r="6" spans="1:15" x14ac:dyDescent="0.2">
      <c r="A6" s="30" t="s">
        <v>31</v>
      </c>
      <c r="B6" s="35">
        <f>'Pricing Score Calculation'!E7</f>
        <v>16.791423710690324</v>
      </c>
      <c r="C6" s="40">
        <v>18</v>
      </c>
      <c r="D6" s="40">
        <v>13.200000000000001</v>
      </c>
      <c r="E6" s="40">
        <v>10.199999999999999</v>
      </c>
      <c r="F6" s="40">
        <v>9.6000000000000014</v>
      </c>
      <c r="G6" s="40">
        <v>4.4000000000000004</v>
      </c>
      <c r="H6" s="37">
        <f>SUM(B6:G6)</f>
        <v>72.191423710690344</v>
      </c>
      <c r="I6" s="6"/>
      <c r="J6" s="6"/>
      <c r="K6" s="6"/>
      <c r="L6" s="6"/>
      <c r="M6" s="6"/>
      <c r="N6" s="6"/>
      <c r="O6" s="6"/>
    </row>
    <row r="7" spans="1:15" x14ac:dyDescent="0.2">
      <c r="A7" s="30" t="s">
        <v>32</v>
      </c>
      <c r="B7" s="35">
        <f>'Pricing Score Calculation'!E8</f>
        <v>30</v>
      </c>
      <c r="C7" s="40">
        <v>10</v>
      </c>
      <c r="D7" s="40">
        <v>12</v>
      </c>
      <c r="E7" s="40">
        <v>12.600000000000001</v>
      </c>
      <c r="F7" s="40">
        <v>11.399999999999999</v>
      </c>
      <c r="G7" s="40">
        <v>4.4000000000000004</v>
      </c>
      <c r="H7" s="37">
        <f>SUM(B7:G7)</f>
        <v>80.400000000000006</v>
      </c>
      <c r="I7" s="6"/>
      <c r="J7" s="6"/>
      <c r="K7" s="6"/>
      <c r="L7" s="6"/>
      <c r="M7" s="6"/>
      <c r="N7" s="6"/>
      <c r="O7" s="6"/>
    </row>
    <row r="8" spans="1:15" x14ac:dyDescent="0.2">
      <c r="A8" s="30" t="s">
        <v>33</v>
      </c>
      <c r="B8" s="35">
        <f>'Pricing Score Calculation'!E9</f>
        <v>16.725446946830743</v>
      </c>
      <c r="C8" s="40">
        <v>10</v>
      </c>
      <c r="D8" s="40">
        <v>9.8999999999999986</v>
      </c>
      <c r="E8" s="40">
        <v>12.600000000000001</v>
      </c>
      <c r="F8" s="40">
        <v>11.399999999999999</v>
      </c>
      <c r="G8" s="40">
        <v>4.4000000000000004</v>
      </c>
      <c r="H8" s="37">
        <f>SUM(B8:G8)</f>
        <v>65.025446946830741</v>
      </c>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row r="21" spans="1:15" x14ac:dyDescent="0.2">
      <c r="A21" s="6"/>
      <c r="B21" s="6"/>
      <c r="C21" s="6"/>
      <c r="D21" s="6"/>
      <c r="E21" s="6"/>
      <c r="F21" s="6"/>
      <c r="G21" s="6"/>
      <c r="H21" s="6"/>
      <c r="I21" s="6"/>
      <c r="J21" s="6"/>
      <c r="K21" s="6"/>
      <c r="L21" s="6"/>
      <c r="M21" s="6"/>
      <c r="N21" s="6"/>
      <c r="O21" s="6"/>
    </row>
    <row r="22" spans="1:15" x14ac:dyDescent="0.2">
      <c r="A22" s="6"/>
      <c r="B22" s="6"/>
      <c r="C22" s="6"/>
      <c r="D22" s="6"/>
      <c r="E22" s="6"/>
      <c r="F22" s="6"/>
      <c r="G22" s="6"/>
      <c r="H22" s="6"/>
      <c r="I22" s="6"/>
      <c r="J22" s="6"/>
      <c r="K22" s="6"/>
      <c r="L22" s="6"/>
      <c r="M22" s="6"/>
      <c r="N22" s="6"/>
      <c r="O22" s="6"/>
    </row>
    <row r="23" spans="1:15" x14ac:dyDescent="0.2">
      <c r="A23" s="6"/>
      <c r="B23" s="6"/>
      <c r="C23" s="6"/>
      <c r="D23" s="6"/>
      <c r="E23" s="6"/>
      <c r="F23" s="6"/>
      <c r="G23" s="6"/>
      <c r="H23" s="6"/>
      <c r="I23" s="6"/>
      <c r="J23" s="6"/>
      <c r="K23" s="6"/>
      <c r="L23" s="6"/>
      <c r="M23" s="6"/>
      <c r="N23" s="6"/>
      <c r="O23" s="6"/>
    </row>
    <row r="24" spans="1:15" x14ac:dyDescent="0.2">
      <c r="A24" s="6"/>
      <c r="B24" s="6"/>
      <c r="C24" s="6"/>
      <c r="D24" s="6"/>
      <c r="E24" s="6"/>
      <c r="F24" s="6"/>
      <c r="G24" s="6"/>
      <c r="H24" s="6"/>
      <c r="I24" s="6"/>
      <c r="J24" s="6"/>
      <c r="K24" s="6"/>
      <c r="L24" s="6"/>
      <c r="M24" s="6"/>
      <c r="N24" s="6"/>
      <c r="O24" s="6"/>
    </row>
    <row r="25" spans="1:15" x14ac:dyDescent="0.2">
      <c r="A25" s="6"/>
      <c r="B25" s="6"/>
      <c r="C25" s="6"/>
      <c r="D25" s="6"/>
      <c r="E25" s="6"/>
      <c r="F25" s="6"/>
      <c r="G25" s="6"/>
      <c r="H25" s="6"/>
      <c r="I25" s="6"/>
      <c r="J25" s="6"/>
      <c r="K25" s="6"/>
      <c r="L25" s="6"/>
      <c r="M25" s="6"/>
      <c r="N25" s="6"/>
      <c r="O25" s="6"/>
    </row>
    <row r="26" spans="1:15" x14ac:dyDescent="0.2">
      <c r="A26" s="6"/>
      <c r="B26" s="6"/>
      <c r="C26" s="6"/>
      <c r="D26" s="6"/>
      <c r="E26" s="6"/>
      <c r="F26" s="6"/>
      <c r="G26" s="6"/>
      <c r="H26" s="6"/>
      <c r="I26" s="6"/>
      <c r="J26" s="6"/>
      <c r="K26" s="6"/>
      <c r="L26" s="6"/>
      <c r="M26" s="6"/>
      <c r="N26" s="6"/>
      <c r="O26" s="6"/>
    </row>
    <row r="27" spans="1:15" x14ac:dyDescent="0.2">
      <c r="A27" s="6"/>
      <c r="B27" s="6"/>
      <c r="C27" s="6"/>
      <c r="D27" s="6"/>
      <c r="E27" s="6"/>
      <c r="F27" s="6"/>
      <c r="G27" s="6"/>
      <c r="H27" s="6"/>
      <c r="I27" s="6"/>
      <c r="J27" s="6"/>
      <c r="K27" s="6"/>
      <c r="L27" s="6"/>
      <c r="M27" s="6"/>
      <c r="N27" s="6"/>
      <c r="O27"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B13" sqref="B13"/>
    </sheetView>
  </sheetViews>
  <sheetFormatPr defaultRowHeight="12.75" x14ac:dyDescent="0.2"/>
  <cols>
    <col min="1" max="1" width="29" bestFit="1" customWidth="1"/>
    <col min="10" max="10" width="9.85546875" bestFit="1" customWidth="1"/>
    <col min="11" max="11" width="14.42578125" bestFit="1" customWidth="1"/>
  </cols>
  <sheetData>
    <row r="1" spans="1:15" ht="15.75" x14ac:dyDescent="0.25">
      <c r="A1" s="8" t="s">
        <v>0</v>
      </c>
      <c r="B1" s="7"/>
      <c r="C1" s="7"/>
      <c r="D1" s="7"/>
      <c r="E1" s="3"/>
      <c r="F1" s="3"/>
      <c r="G1" s="3"/>
      <c r="H1" s="3"/>
      <c r="I1" s="3"/>
      <c r="J1" s="6"/>
    </row>
    <row r="2" spans="1:15" ht="15.75" x14ac:dyDescent="0.25">
      <c r="A2" s="3"/>
      <c r="B2" s="2"/>
      <c r="C2" s="2"/>
      <c r="D2" s="2"/>
      <c r="E2" s="2"/>
      <c r="F2" s="2"/>
      <c r="G2" s="2"/>
      <c r="H2" s="2"/>
      <c r="I2" s="2"/>
    </row>
    <row r="3" spans="1:15" x14ac:dyDescent="0.2">
      <c r="A3" s="31"/>
      <c r="B3" s="32" t="s">
        <v>6</v>
      </c>
      <c r="C3" s="33" t="s">
        <v>7</v>
      </c>
      <c r="D3" s="33" t="s">
        <v>8</v>
      </c>
      <c r="E3" s="33" t="s">
        <v>9</v>
      </c>
      <c r="F3" s="33" t="s">
        <v>10</v>
      </c>
      <c r="G3" s="33" t="s">
        <v>11</v>
      </c>
      <c r="H3" s="34" t="s">
        <v>25</v>
      </c>
      <c r="I3" s="5"/>
      <c r="J3" s="5"/>
      <c r="K3" s="5"/>
      <c r="L3" s="5"/>
      <c r="M3" s="5"/>
      <c r="N3" s="5"/>
      <c r="O3" s="5"/>
    </row>
    <row r="4" spans="1:15" x14ac:dyDescent="0.2">
      <c r="A4" s="30" t="s">
        <v>29</v>
      </c>
      <c r="B4" s="35">
        <f>'Pricing Score Calculation'!E5</f>
        <v>16.584973713699114</v>
      </c>
      <c r="C4" s="41">
        <v>9.6</v>
      </c>
      <c r="D4" s="41">
        <v>4.5</v>
      </c>
      <c r="E4" s="41">
        <v>3</v>
      </c>
      <c r="F4" s="41">
        <v>3</v>
      </c>
      <c r="G4" s="41">
        <v>1.4</v>
      </c>
      <c r="H4" s="37">
        <f>SUM(B4:G4)</f>
        <v>38.084973713699114</v>
      </c>
      <c r="I4" s="6"/>
      <c r="J4" s="6"/>
      <c r="K4" s="6"/>
      <c r="L4" s="6"/>
      <c r="M4" s="6"/>
      <c r="N4" s="6"/>
      <c r="O4" s="6"/>
    </row>
    <row r="5" spans="1:15" x14ac:dyDescent="0.2">
      <c r="A5" s="30" t="s">
        <v>30</v>
      </c>
      <c r="B5" s="35">
        <f>'Pricing Score Calculation'!E6</f>
        <v>22.131029185867895</v>
      </c>
      <c r="C5" s="41">
        <v>13.6</v>
      </c>
      <c r="D5" s="41">
        <v>9</v>
      </c>
      <c r="E5" s="41">
        <v>10.199999999999999</v>
      </c>
      <c r="F5" s="41">
        <v>8.3999999999999986</v>
      </c>
      <c r="G5" s="41">
        <v>3</v>
      </c>
      <c r="H5" s="37">
        <f>SUM(B5:G5)</f>
        <v>66.331029185867891</v>
      </c>
      <c r="I5" s="6"/>
      <c r="J5" s="6"/>
      <c r="K5" s="6"/>
      <c r="L5" s="6"/>
      <c r="M5" s="6"/>
      <c r="N5" s="6"/>
      <c r="O5" s="6"/>
    </row>
    <row r="6" spans="1:15" x14ac:dyDescent="0.2">
      <c r="A6" s="30" t="s">
        <v>31</v>
      </c>
      <c r="B6" s="35">
        <f>'Pricing Score Calculation'!E7</f>
        <v>16.791423710690324</v>
      </c>
      <c r="C6" s="41">
        <v>13.6</v>
      </c>
      <c r="D6" s="41">
        <v>10.8</v>
      </c>
      <c r="E6" s="41">
        <v>4.1999999999999993</v>
      </c>
      <c r="F6" s="41">
        <v>0</v>
      </c>
      <c r="G6" s="41">
        <v>3.7</v>
      </c>
      <c r="H6" s="37">
        <f>SUM(B6:G6)</f>
        <v>49.091423710690336</v>
      </c>
      <c r="I6" s="6"/>
      <c r="J6" s="6"/>
      <c r="K6" s="6"/>
      <c r="L6" s="6"/>
      <c r="M6" s="6"/>
      <c r="N6" s="6"/>
      <c r="O6" s="6"/>
    </row>
    <row r="7" spans="1:15" x14ac:dyDescent="0.2">
      <c r="A7" s="30" t="s">
        <v>32</v>
      </c>
      <c r="B7" s="35">
        <f>'Pricing Score Calculation'!E8</f>
        <v>30</v>
      </c>
      <c r="C7" s="41">
        <v>14.4</v>
      </c>
      <c r="D7" s="41">
        <v>12</v>
      </c>
      <c r="E7" s="41">
        <v>14.100000000000001</v>
      </c>
      <c r="F7" s="41">
        <v>13.5</v>
      </c>
      <c r="G7" s="41">
        <v>3.6</v>
      </c>
      <c r="H7" s="37">
        <f>SUM(B7:G7)</f>
        <v>87.6</v>
      </c>
      <c r="I7" s="6"/>
      <c r="J7" s="6"/>
      <c r="K7" s="6"/>
      <c r="L7" s="6"/>
      <c r="M7" s="6"/>
      <c r="N7" s="6"/>
      <c r="O7" s="6"/>
    </row>
    <row r="8" spans="1:15" x14ac:dyDescent="0.2">
      <c r="A8" s="30" t="s">
        <v>33</v>
      </c>
      <c r="B8" s="35">
        <f>'Pricing Score Calculation'!E9</f>
        <v>16.725446946830743</v>
      </c>
      <c r="C8" s="41">
        <v>10</v>
      </c>
      <c r="D8" s="41">
        <v>7.5</v>
      </c>
      <c r="E8" s="41">
        <v>7.5</v>
      </c>
      <c r="F8" s="41">
        <v>7.1999999999999993</v>
      </c>
      <c r="G8" s="41">
        <v>3</v>
      </c>
      <c r="H8" s="37">
        <f>SUM(B8:G8)</f>
        <v>51.925446946830746</v>
      </c>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row r="21" spans="1:15" x14ac:dyDescent="0.2">
      <c r="A21" s="6"/>
      <c r="B21" s="6"/>
      <c r="C21" s="6"/>
      <c r="D21" s="6"/>
      <c r="E21" s="6"/>
      <c r="F21" s="6"/>
      <c r="G21" s="6"/>
      <c r="H21" s="6"/>
      <c r="I21" s="6"/>
      <c r="J21" s="6"/>
      <c r="K21" s="6"/>
      <c r="L21" s="6"/>
      <c r="M21" s="6"/>
      <c r="N21" s="6"/>
      <c r="O21" s="6"/>
    </row>
    <row r="22" spans="1:15" x14ac:dyDescent="0.2">
      <c r="A22" s="6"/>
      <c r="B22" s="6"/>
      <c r="C22" s="6"/>
      <c r="D22" s="6"/>
      <c r="E22" s="6"/>
      <c r="F22" s="6"/>
      <c r="G22" s="6"/>
      <c r="H22" s="6"/>
      <c r="I22" s="6"/>
      <c r="J22" s="6"/>
      <c r="K22" s="6"/>
      <c r="L22" s="6"/>
      <c r="M22" s="6"/>
      <c r="N22" s="6"/>
      <c r="O22" s="6"/>
    </row>
    <row r="23" spans="1:15" x14ac:dyDescent="0.2">
      <c r="A23" s="6"/>
      <c r="B23" s="6"/>
      <c r="C23" s="6"/>
      <c r="D23" s="6"/>
      <c r="E23" s="6"/>
      <c r="F23" s="6"/>
      <c r="G23" s="6"/>
      <c r="H23" s="6"/>
      <c r="I23" s="6"/>
      <c r="J23" s="6"/>
      <c r="K23" s="6"/>
      <c r="L23" s="6"/>
      <c r="M23" s="6"/>
      <c r="N23" s="6"/>
      <c r="O23" s="6"/>
    </row>
    <row r="24" spans="1:15" x14ac:dyDescent="0.2">
      <c r="A24" s="6"/>
      <c r="B24" s="6"/>
      <c r="C24" s="6"/>
      <c r="D24" s="6"/>
      <c r="E24" s="6"/>
      <c r="F24" s="6"/>
      <c r="G24" s="6"/>
      <c r="H24" s="6"/>
      <c r="I24" s="6"/>
      <c r="J24" s="6"/>
      <c r="K24" s="6"/>
      <c r="L24" s="6"/>
      <c r="M24" s="6"/>
      <c r="N24" s="6"/>
      <c r="O24" s="6"/>
    </row>
    <row r="25" spans="1:15" x14ac:dyDescent="0.2">
      <c r="A25" s="6"/>
      <c r="B25" s="6"/>
      <c r="C25" s="6"/>
      <c r="D25" s="6"/>
      <c r="E25" s="6"/>
      <c r="F25" s="6"/>
      <c r="G25" s="6"/>
      <c r="H25" s="6"/>
      <c r="I25" s="6"/>
      <c r="J25" s="6"/>
      <c r="K25" s="6"/>
      <c r="L25" s="6"/>
      <c r="M25" s="6"/>
      <c r="N25" s="6"/>
      <c r="O25" s="6"/>
    </row>
    <row r="26" spans="1:15" x14ac:dyDescent="0.2">
      <c r="A26" s="6"/>
      <c r="B26" s="6"/>
      <c r="C26" s="6"/>
      <c r="D26" s="6"/>
      <c r="E26" s="6"/>
      <c r="F26" s="6"/>
      <c r="G26" s="6"/>
      <c r="H26" s="6"/>
      <c r="I26" s="6"/>
      <c r="J26" s="6"/>
      <c r="K26" s="6"/>
      <c r="L26" s="6"/>
      <c r="M26" s="6"/>
      <c r="N26" s="6"/>
      <c r="O26" s="6"/>
    </row>
    <row r="27" spans="1:15" x14ac:dyDescent="0.2">
      <c r="A27" s="6"/>
      <c r="B27" s="6"/>
      <c r="C27" s="6"/>
      <c r="D27" s="6"/>
      <c r="E27" s="6"/>
      <c r="F27" s="6"/>
      <c r="G27" s="6"/>
      <c r="H27" s="6"/>
      <c r="I27" s="6"/>
      <c r="J27" s="6"/>
      <c r="K27" s="6"/>
      <c r="L27" s="6"/>
      <c r="M27" s="6"/>
      <c r="N27" s="6"/>
      <c r="O27" s="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H4" sqref="H4"/>
    </sheetView>
  </sheetViews>
  <sheetFormatPr defaultRowHeight="12.75" x14ac:dyDescent="0.2"/>
  <cols>
    <col min="1" max="1" width="29" bestFit="1" customWidth="1"/>
    <col min="10" max="10" width="9.85546875" bestFit="1" customWidth="1"/>
    <col min="11" max="11" width="14.42578125" bestFit="1" customWidth="1"/>
  </cols>
  <sheetData>
    <row r="1" spans="1:15" ht="15.75" x14ac:dyDescent="0.25">
      <c r="A1" s="8" t="s">
        <v>0</v>
      </c>
      <c r="B1" s="7"/>
      <c r="C1" s="7"/>
      <c r="D1" s="7"/>
      <c r="E1" s="3"/>
      <c r="F1" s="3"/>
      <c r="G1" s="3"/>
      <c r="H1" s="3"/>
      <c r="I1" s="3"/>
      <c r="J1" s="6"/>
    </row>
    <row r="2" spans="1:15" ht="15.75" x14ac:dyDescent="0.25">
      <c r="A2" s="3"/>
      <c r="B2" s="2"/>
      <c r="C2" s="2"/>
      <c r="D2" s="2"/>
      <c r="E2" s="2"/>
      <c r="F2" s="2"/>
      <c r="G2" s="2"/>
      <c r="H2" s="2"/>
      <c r="I2" s="2"/>
      <c r="J2" s="2"/>
    </row>
    <row r="3" spans="1:15" x14ac:dyDescent="0.2">
      <c r="A3" s="31"/>
      <c r="B3" s="32" t="s">
        <v>6</v>
      </c>
      <c r="C3" s="33" t="s">
        <v>7</v>
      </c>
      <c r="D3" s="33" t="s">
        <v>8</v>
      </c>
      <c r="E3" s="33" t="s">
        <v>9</v>
      </c>
      <c r="F3" s="33" t="s">
        <v>10</v>
      </c>
      <c r="G3" s="33" t="s">
        <v>11</v>
      </c>
      <c r="H3" s="34" t="s">
        <v>25</v>
      </c>
      <c r="I3" s="5"/>
      <c r="J3" s="5"/>
      <c r="K3" s="5"/>
      <c r="L3" s="5"/>
      <c r="M3" s="5"/>
      <c r="N3" s="5"/>
      <c r="O3" s="5"/>
    </row>
    <row r="4" spans="1:15" x14ac:dyDescent="0.2">
      <c r="A4" s="30" t="s">
        <v>29</v>
      </c>
      <c r="B4" s="35">
        <f>'Pricing Score Calculation'!E5</f>
        <v>16.584973713699114</v>
      </c>
      <c r="C4" s="42">
        <v>9.6</v>
      </c>
      <c r="D4" s="42">
        <v>9</v>
      </c>
      <c r="E4" s="42">
        <v>6</v>
      </c>
      <c r="F4" s="42">
        <v>6.6000000000000005</v>
      </c>
      <c r="G4" s="42">
        <v>3</v>
      </c>
      <c r="H4" s="37">
        <f>SUM(B4:G4)</f>
        <v>50.784973713699117</v>
      </c>
      <c r="I4" s="6"/>
      <c r="J4" s="6"/>
      <c r="K4" s="6"/>
      <c r="L4" s="6"/>
      <c r="M4" s="6"/>
      <c r="N4" s="6"/>
      <c r="O4" s="6"/>
    </row>
    <row r="5" spans="1:15" x14ac:dyDescent="0.2">
      <c r="A5" s="30" t="s">
        <v>30</v>
      </c>
      <c r="B5" s="35">
        <f>'Pricing Score Calculation'!E6</f>
        <v>22.131029185867895</v>
      </c>
      <c r="C5" s="42">
        <v>9.6</v>
      </c>
      <c r="D5" s="42">
        <v>9</v>
      </c>
      <c r="E5" s="42">
        <v>6</v>
      </c>
      <c r="F5" s="42">
        <v>6</v>
      </c>
      <c r="G5" s="42">
        <v>3</v>
      </c>
      <c r="H5" s="37">
        <f>SUM(B5:G5)</f>
        <v>55.731029185867897</v>
      </c>
      <c r="I5" s="6"/>
      <c r="J5" s="6"/>
      <c r="K5" s="6"/>
      <c r="L5" s="6"/>
      <c r="M5" s="6"/>
      <c r="N5" s="6"/>
      <c r="O5" s="6"/>
    </row>
    <row r="6" spans="1:15" x14ac:dyDescent="0.2">
      <c r="A6" s="30" t="s">
        <v>31</v>
      </c>
      <c r="B6" s="35">
        <f>'Pricing Score Calculation'!E7</f>
        <v>16.791423710690324</v>
      </c>
      <c r="C6" s="42">
        <v>20</v>
      </c>
      <c r="D6" s="42">
        <v>15</v>
      </c>
      <c r="E6" s="42">
        <v>7.1999999999999993</v>
      </c>
      <c r="F6" s="42">
        <v>0</v>
      </c>
      <c r="G6" s="42">
        <v>4</v>
      </c>
      <c r="H6" s="37">
        <f>SUM(B6:G6)</f>
        <v>62.991423710690327</v>
      </c>
      <c r="I6" s="6"/>
      <c r="J6" s="6"/>
      <c r="K6" s="6"/>
      <c r="L6" s="6"/>
      <c r="M6" s="6"/>
      <c r="N6" s="6"/>
      <c r="O6" s="6"/>
    </row>
    <row r="7" spans="1:15" x14ac:dyDescent="0.2">
      <c r="A7" s="30" t="s">
        <v>32</v>
      </c>
      <c r="B7" s="35">
        <f>'Pricing Score Calculation'!E8</f>
        <v>30</v>
      </c>
      <c r="C7" s="42">
        <v>16</v>
      </c>
      <c r="D7" s="42">
        <v>12</v>
      </c>
      <c r="E7" s="42">
        <v>12</v>
      </c>
      <c r="F7" s="42">
        <v>6.6000000000000005</v>
      </c>
      <c r="G7" s="42">
        <v>4</v>
      </c>
      <c r="H7" s="37">
        <f>SUM(B7:G7)</f>
        <v>80.599999999999994</v>
      </c>
      <c r="I7" s="6"/>
      <c r="J7" s="6"/>
      <c r="K7" s="6"/>
      <c r="L7" s="6"/>
      <c r="M7" s="6"/>
      <c r="N7" s="6"/>
      <c r="O7" s="6"/>
    </row>
    <row r="8" spans="1:15" x14ac:dyDescent="0.2">
      <c r="A8" s="30" t="s">
        <v>33</v>
      </c>
      <c r="B8" s="35">
        <f>'Pricing Score Calculation'!E9</f>
        <v>16.725446946830743</v>
      </c>
      <c r="C8" s="42">
        <v>20</v>
      </c>
      <c r="D8" s="42">
        <v>12</v>
      </c>
      <c r="E8" s="42">
        <v>6.6000000000000005</v>
      </c>
      <c r="F8" s="42">
        <v>12</v>
      </c>
      <c r="G8" s="42">
        <v>4</v>
      </c>
      <c r="H8" s="37">
        <f>SUM(B8:G8)</f>
        <v>71.325446946830738</v>
      </c>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row r="21" spans="1:15" x14ac:dyDescent="0.2">
      <c r="A21" s="6"/>
      <c r="B21" s="6"/>
      <c r="C21" s="6"/>
      <c r="D21" s="6"/>
      <c r="E21" s="6"/>
      <c r="F21" s="6"/>
      <c r="G21" s="6"/>
      <c r="H21" s="6"/>
      <c r="I21" s="6"/>
      <c r="J21" s="6"/>
      <c r="K21" s="6"/>
      <c r="L21" s="6"/>
      <c r="M21" s="6"/>
      <c r="N21" s="6"/>
      <c r="O21" s="6"/>
    </row>
    <row r="22" spans="1:15" x14ac:dyDescent="0.2">
      <c r="A22" s="6"/>
      <c r="B22" s="6"/>
      <c r="C22" s="6"/>
      <c r="D22" s="6"/>
      <c r="E22" s="6"/>
      <c r="F22" s="6"/>
      <c r="G22" s="6"/>
      <c r="H22" s="6"/>
      <c r="I22" s="6"/>
      <c r="J22" s="6"/>
      <c r="K22" s="6"/>
      <c r="L22" s="6"/>
      <c r="M22" s="6"/>
      <c r="N22" s="6"/>
      <c r="O22" s="6"/>
    </row>
    <row r="23" spans="1:15" x14ac:dyDescent="0.2">
      <c r="A23" s="6"/>
      <c r="B23" s="6"/>
      <c r="C23" s="6"/>
      <c r="D23" s="6"/>
      <c r="E23" s="6"/>
      <c r="F23" s="6"/>
      <c r="G23" s="6"/>
      <c r="H23" s="6"/>
      <c r="I23" s="6"/>
      <c r="J23" s="6"/>
      <c r="K23" s="6"/>
      <c r="L23" s="6"/>
      <c r="M23" s="6"/>
      <c r="N23" s="6"/>
      <c r="O23" s="6"/>
    </row>
    <row r="24" spans="1:15" x14ac:dyDescent="0.2">
      <c r="A24" s="6"/>
      <c r="B24" s="6"/>
      <c r="C24" s="6"/>
      <c r="D24" s="6"/>
      <c r="E24" s="6"/>
      <c r="F24" s="6"/>
      <c r="G24" s="6"/>
      <c r="H24" s="6"/>
      <c r="I24" s="6"/>
      <c r="J24" s="6"/>
      <c r="K24" s="6"/>
      <c r="L24" s="6"/>
      <c r="M24" s="6"/>
      <c r="N24" s="6"/>
      <c r="O24" s="6"/>
    </row>
    <row r="25" spans="1:15" x14ac:dyDescent="0.2">
      <c r="A25" s="6"/>
      <c r="B25" s="6"/>
      <c r="C25" s="6"/>
      <c r="D25" s="6"/>
      <c r="E25" s="6"/>
      <c r="F25" s="6"/>
      <c r="G25" s="6"/>
      <c r="H25" s="6"/>
      <c r="I25" s="6"/>
      <c r="J25" s="6"/>
      <c r="K25" s="6"/>
      <c r="L25" s="6"/>
      <c r="M25" s="6"/>
      <c r="N25" s="6"/>
      <c r="O25" s="6"/>
    </row>
    <row r="26" spans="1:15" x14ac:dyDescent="0.2">
      <c r="A26" s="6"/>
      <c r="B26" s="6"/>
      <c r="C26" s="6"/>
      <c r="D26" s="6"/>
      <c r="E26" s="6"/>
      <c r="F26" s="6"/>
      <c r="G26" s="6"/>
      <c r="H26" s="6"/>
      <c r="I26" s="6"/>
      <c r="J26" s="6"/>
      <c r="K26" s="6"/>
      <c r="L26" s="6"/>
      <c r="M26" s="6"/>
      <c r="N26" s="6"/>
      <c r="O26" s="6"/>
    </row>
    <row r="27" spans="1:15" x14ac:dyDescent="0.2">
      <c r="A27" s="6"/>
      <c r="B27" s="6"/>
      <c r="C27" s="6"/>
      <c r="D27" s="6"/>
      <c r="E27" s="6"/>
      <c r="F27" s="6"/>
      <c r="G27" s="6"/>
      <c r="H27" s="6"/>
      <c r="I27" s="6"/>
      <c r="J27" s="6"/>
      <c r="K27" s="6"/>
      <c r="L27" s="6"/>
      <c r="M27" s="6"/>
      <c r="N27" s="6"/>
      <c r="O27"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E30" sqref="E30"/>
    </sheetView>
  </sheetViews>
  <sheetFormatPr defaultRowHeight="12.75" x14ac:dyDescent="0.2"/>
  <cols>
    <col min="1" max="1" width="29" bestFit="1" customWidth="1"/>
    <col min="10" max="10" width="9.85546875" bestFit="1" customWidth="1"/>
    <col min="11" max="11" width="14.42578125" bestFit="1" customWidth="1"/>
  </cols>
  <sheetData>
    <row r="1" spans="1:15" ht="15.75" x14ac:dyDescent="0.25">
      <c r="A1" s="8" t="s">
        <v>0</v>
      </c>
      <c r="B1" s="7"/>
      <c r="C1" s="7"/>
      <c r="D1" s="7"/>
      <c r="E1" s="3"/>
      <c r="F1" s="3"/>
      <c r="G1" s="3"/>
      <c r="H1" s="3"/>
      <c r="I1" s="3"/>
      <c r="J1" s="6"/>
    </row>
    <row r="2" spans="1:15" ht="15.75" x14ac:dyDescent="0.25">
      <c r="A2" s="3"/>
      <c r="B2" s="2"/>
      <c r="C2" s="2"/>
      <c r="D2" s="2"/>
      <c r="E2" s="2"/>
      <c r="F2" s="2"/>
      <c r="G2" s="2"/>
      <c r="H2" s="2"/>
      <c r="I2" s="2"/>
      <c r="J2" s="2"/>
    </row>
    <row r="3" spans="1:15" x14ac:dyDescent="0.2">
      <c r="A3" s="31"/>
      <c r="B3" s="32" t="s">
        <v>6</v>
      </c>
      <c r="C3" s="33" t="s">
        <v>7</v>
      </c>
      <c r="D3" s="33" t="s">
        <v>8</v>
      </c>
      <c r="E3" s="33" t="s">
        <v>9</v>
      </c>
      <c r="F3" s="33" t="s">
        <v>10</v>
      </c>
      <c r="G3" s="33" t="s">
        <v>11</v>
      </c>
      <c r="H3" s="34" t="s">
        <v>25</v>
      </c>
      <c r="I3" s="5"/>
      <c r="J3" s="5"/>
      <c r="K3" s="5"/>
      <c r="L3" s="5"/>
      <c r="M3" s="5"/>
      <c r="N3" s="5"/>
      <c r="O3" s="5"/>
    </row>
    <row r="4" spans="1:15" x14ac:dyDescent="0.2">
      <c r="A4" s="30" t="s">
        <v>29</v>
      </c>
      <c r="B4" s="35">
        <f>'Pricing Score Calculation'!E5</f>
        <v>16.584973713699114</v>
      </c>
      <c r="C4" s="43">
        <v>4</v>
      </c>
      <c r="D4" s="43">
        <v>4.5</v>
      </c>
      <c r="E4" s="43">
        <v>4.1999999999999993</v>
      </c>
      <c r="F4" s="43">
        <v>3.9000000000000004</v>
      </c>
      <c r="G4" s="43">
        <v>1.5</v>
      </c>
      <c r="H4" s="37">
        <f>SUM(B4:G4)</f>
        <v>34.684973713699115</v>
      </c>
      <c r="I4" s="6"/>
      <c r="J4" s="6"/>
      <c r="K4" s="6"/>
      <c r="L4" s="6"/>
      <c r="M4" s="6"/>
      <c r="N4" s="6"/>
      <c r="O4" s="6"/>
    </row>
    <row r="5" spans="1:15" x14ac:dyDescent="0.2">
      <c r="A5" s="30" t="s">
        <v>30</v>
      </c>
      <c r="B5" s="35">
        <f>'Pricing Score Calculation'!E6</f>
        <v>22.131029185867895</v>
      </c>
      <c r="C5" s="43">
        <v>13.2</v>
      </c>
      <c r="D5" s="43">
        <v>10.199999999999999</v>
      </c>
      <c r="E5" s="43">
        <v>9</v>
      </c>
      <c r="F5" s="43">
        <v>10.199999999999999</v>
      </c>
      <c r="G5" s="43">
        <v>3.6</v>
      </c>
      <c r="H5" s="37">
        <f>SUM(B5:G5)</f>
        <v>68.331029185867891</v>
      </c>
      <c r="I5" s="6"/>
      <c r="J5" s="6"/>
      <c r="K5" s="6"/>
      <c r="L5" s="6"/>
      <c r="M5" s="6"/>
      <c r="N5" s="6"/>
      <c r="O5" s="6"/>
    </row>
    <row r="6" spans="1:15" x14ac:dyDescent="0.2">
      <c r="A6" s="30" t="s">
        <v>31</v>
      </c>
      <c r="B6" s="35">
        <f>'Pricing Score Calculation'!E7</f>
        <v>16.791423710690324</v>
      </c>
      <c r="C6" s="43">
        <v>14.4</v>
      </c>
      <c r="D6" s="43">
        <v>10.199999999999999</v>
      </c>
      <c r="E6" s="43">
        <v>9</v>
      </c>
      <c r="F6" s="43">
        <v>3</v>
      </c>
      <c r="G6" s="43">
        <v>3.5</v>
      </c>
      <c r="H6" s="37">
        <f>SUM(B6:G6)</f>
        <v>56.891423710690319</v>
      </c>
      <c r="I6" s="6"/>
      <c r="J6" s="6"/>
      <c r="K6" s="6"/>
      <c r="L6" s="6"/>
      <c r="M6" s="6"/>
      <c r="N6" s="6"/>
      <c r="O6" s="6"/>
    </row>
    <row r="7" spans="1:15" x14ac:dyDescent="0.2">
      <c r="A7" s="30" t="s">
        <v>32</v>
      </c>
      <c r="B7" s="35">
        <f>'Pricing Score Calculation'!E8</f>
        <v>30</v>
      </c>
      <c r="C7" s="43">
        <v>17.2</v>
      </c>
      <c r="D7" s="43">
        <v>13.200000000000001</v>
      </c>
      <c r="E7" s="43">
        <v>13.5</v>
      </c>
      <c r="F7" s="43">
        <v>13.799999999999999</v>
      </c>
      <c r="G7" s="43">
        <v>4.3</v>
      </c>
      <c r="H7" s="37">
        <f>SUM(B7:G7)</f>
        <v>92</v>
      </c>
      <c r="I7" s="6"/>
      <c r="J7" s="6"/>
      <c r="K7" s="6"/>
      <c r="L7" s="6"/>
      <c r="M7" s="6"/>
      <c r="N7" s="6"/>
      <c r="O7" s="6"/>
    </row>
    <row r="8" spans="1:15" x14ac:dyDescent="0.2">
      <c r="A8" s="30" t="s">
        <v>33</v>
      </c>
      <c r="B8" s="35">
        <f>'Pricing Score Calculation'!E9</f>
        <v>16.725446946830743</v>
      </c>
      <c r="C8" s="43">
        <v>10</v>
      </c>
      <c r="D8" s="43">
        <v>7.1999999999999993</v>
      </c>
      <c r="E8" s="43">
        <v>9</v>
      </c>
      <c r="F8" s="43">
        <v>7.1999999999999993</v>
      </c>
      <c r="G8" s="43">
        <v>3.5</v>
      </c>
      <c r="H8" s="37">
        <f>SUM(B8:G8)</f>
        <v>53.625446946830749</v>
      </c>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row r="21" spans="1:15" x14ac:dyDescent="0.2">
      <c r="A21" s="6"/>
      <c r="B21" s="6"/>
      <c r="C21" s="6"/>
      <c r="D21" s="6"/>
      <c r="E21" s="6"/>
      <c r="F21" s="6"/>
      <c r="G21" s="6"/>
      <c r="H21" s="6"/>
      <c r="I21" s="6"/>
      <c r="J21" s="6"/>
      <c r="K21" s="6"/>
      <c r="L21" s="6"/>
      <c r="M21" s="6"/>
      <c r="N21" s="6"/>
      <c r="O21" s="6"/>
    </row>
    <row r="22" spans="1:15" x14ac:dyDescent="0.2">
      <c r="A22" s="6"/>
      <c r="B22" s="6"/>
      <c r="C22" s="6"/>
      <c r="D22" s="6"/>
      <c r="E22" s="6"/>
      <c r="F22" s="6"/>
      <c r="G22" s="6"/>
      <c r="H22" s="6"/>
      <c r="I22" s="6"/>
      <c r="J22" s="6"/>
      <c r="K22" s="6"/>
      <c r="L22" s="6"/>
      <c r="M22" s="6"/>
      <c r="N22" s="6"/>
      <c r="O22" s="6"/>
    </row>
    <row r="23" spans="1:15" x14ac:dyDescent="0.2">
      <c r="A23" s="6"/>
      <c r="B23" s="6"/>
      <c r="C23" s="6"/>
      <c r="D23" s="6"/>
      <c r="E23" s="6"/>
      <c r="F23" s="6"/>
      <c r="G23" s="6"/>
      <c r="H23" s="6"/>
      <c r="I23" s="6"/>
      <c r="J23" s="6"/>
      <c r="K23" s="6"/>
      <c r="L23" s="6"/>
      <c r="M23" s="6"/>
      <c r="N23" s="6"/>
      <c r="O23" s="6"/>
    </row>
    <row r="24" spans="1:15" x14ac:dyDescent="0.2">
      <c r="A24" s="6"/>
      <c r="B24" s="6"/>
      <c r="C24" s="6"/>
      <c r="D24" s="6"/>
      <c r="E24" s="6"/>
      <c r="F24" s="6"/>
      <c r="G24" s="6"/>
      <c r="H24" s="6"/>
      <c r="I24" s="6"/>
      <c r="J24" s="6"/>
      <c r="K24" s="6"/>
      <c r="L24" s="6"/>
      <c r="M24" s="6"/>
      <c r="N24" s="6"/>
      <c r="O24" s="6"/>
    </row>
    <row r="25" spans="1:15" x14ac:dyDescent="0.2">
      <c r="A25" s="6"/>
      <c r="B25" s="6"/>
      <c r="C25" s="6"/>
      <c r="D25" s="6"/>
      <c r="E25" s="6"/>
      <c r="F25" s="6"/>
      <c r="G25" s="6"/>
      <c r="H25" s="6"/>
      <c r="I25" s="6"/>
      <c r="J25" s="6"/>
      <c r="K25" s="6"/>
      <c r="L25" s="6"/>
      <c r="M25" s="6"/>
      <c r="N25" s="6"/>
      <c r="O25" s="6"/>
    </row>
    <row r="26" spans="1:15" x14ac:dyDescent="0.2">
      <c r="A26" s="6"/>
      <c r="B26" s="6"/>
      <c r="C26" s="6"/>
      <c r="D26" s="6"/>
      <c r="E26" s="6"/>
      <c r="F26" s="6"/>
      <c r="G26" s="6"/>
      <c r="H26" s="6"/>
      <c r="I26" s="6"/>
      <c r="J26" s="6"/>
      <c r="K26" s="6"/>
      <c r="L26" s="6"/>
      <c r="M26" s="6"/>
      <c r="N26" s="6"/>
      <c r="O26" s="6"/>
    </row>
    <row r="27" spans="1:15" x14ac:dyDescent="0.2">
      <c r="A27" s="6"/>
      <c r="B27" s="6"/>
      <c r="C27" s="6"/>
      <c r="D27" s="6"/>
      <c r="E27" s="6"/>
      <c r="F27" s="6"/>
      <c r="G27" s="6"/>
      <c r="H27" s="6"/>
      <c r="I27" s="6"/>
      <c r="J27" s="6"/>
      <c r="K27" s="6"/>
      <c r="L27" s="6"/>
      <c r="M27" s="6"/>
      <c r="N27" s="6"/>
      <c r="O27"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K48" sqref="K48"/>
    </sheetView>
  </sheetViews>
  <sheetFormatPr defaultRowHeight="12.75" x14ac:dyDescent="0.2"/>
  <cols>
    <col min="1" max="1" width="29" style="6" bestFit="1" customWidth="1"/>
    <col min="2" max="9" width="9.140625" style="6"/>
    <col min="10" max="10" width="9.85546875" style="6" bestFit="1" customWidth="1"/>
    <col min="11" max="11" width="14.42578125" style="6" bestFit="1" customWidth="1"/>
    <col min="12" max="16384" width="9.140625" style="6"/>
  </cols>
  <sheetData>
    <row r="1" spans="1:15" ht="15.75" x14ac:dyDescent="0.25">
      <c r="A1" s="8" t="s">
        <v>0</v>
      </c>
      <c r="B1" s="7"/>
      <c r="C1" s="7"/>
      <c r="D1" s="7"/>
      <c r="E1" s="3"/>
      <c r="F1" s="3"/>
      <c r="G1" s="3"/>
      <c r="H1" s="3"/>
      <c r="I1" s="3"/>
    </row>
    <row r="2" spans="1:15" ht="15.75" x14ac:dyDescent="0.25">
      <c r="A2" s="3"/>
      <c r="B2" s="2"/>
      <c r="C2" s="2"/>
      <c r="D2" s="2"/>
      <c r="E2" s="2"/>
      <c r="F2" s="2"/>
      <c r="G2" s="2"/>
      <c r="H2" s="2"/>
      <c r="I2" s="2"/>
      <c r="J2" s="2"/>
    </row>
    <row r="3" spans="1:15" x14ac:dyDescent="0.2">
      <c r="A3" s="31"/>
      <c r="B3" s="32" t="s">
        <v>6</v>
      </c>
      <c r="C3" s="33" t="s">
        <v>7</v>
      </c>
      <c r="D3" s="33" t="s">
        <v>8</v>
      </c>
      <c r="E3" s="33" t="s">
        <v>9</v>
      </c>
      <c r="F3" s="33" t="s">
        <v>10</v>
      </c>
      <c r="G3" s="33" t="s">
        <v>11</v>
      </c>
      <c r="H3" s="34" t="s">
        <v>25</v>
      </c>
      <c r="I3" s="5"/>
      <c r="J3" s="5"/>
      <c r="K3" s="5"/>
      <c r="L3" s="5"/>
      <c r="M3" s="5"/>
      <c r="N3" s="5"/>
      <c r="O3" s="5"/>
    </row>
    <row r="4" spans="1:15" x14ac:dyDescent="0.2">
      <c r="A4" s="30" t="s">
        <v>29</v>
      </c>
      <c r="B4" s="35">
        <f>'Pricing Score Calculation'!E5</f>
        <v>16.584973713699114</v>
      </c>
      <c r="C4" s="36">
        <v>12</v>
      </c>
      <c r="D4" s="36">
        <v>9</v>
      </c>
      <c r="E4" s="36">
        <v>3</v>
      </c>
      <c r="F4" s="36">
        <v>3</v>
      </c>
      <c r="G4" s="36">
        <v>2</v>
      </c>
      <c r="H4" s="37">
        <f>SUM(B4:G4)</f>
        <v>45.584973713699114</v>
      </c>
    </row>
    <row r="5" spans="1:15" x14ac:dyDescent="0.2">
      <c r="A5" s="30" t="s">
        <v>30</v>
      </c>
      <c r="B5" s="35">
        <f>'Pricing Score Calculation'!E6</f>
        <v>22.131029185867895</v>
      </c>
      <c r="C5" s="36">
        <v>14</v>
      </c>
      <c r="D5" s="36">
        <v>10.5</v>
      </c>
      <c r="E5" s="36">
        <v>12</v>
      </c>
      <c r="F5" s="36">
        <v>15</v>
      </c>
      <c r="G5" s="36">
        <v>5</v>
      </c>
      <c r="H5" s="37">
        <f>SUM(B5:G5)</f>
        <v>78.631029185867902</v>
      </c>
    </row>
    <row r="6" spans="1:15" x14ac:dyDescent="0.2">
      <c r="A6" s="30" t="s">
        <v>31</v>
      </c>
      <c r="B6" s="35">
        <f>'Pricing Score Calculation'!E7</f>
        <v>16.791423710690324</v>
      </c>
      <c r="C6" s="36">
        <v>20</v>
      </c>
      <c r="D6" s="36">
        <v>15</v>
      </c>
      <c r="E6" s="36">
        <v>9</v>
      </c>
      <c r="F6" s="36">
        <v>6</v>
      </c>
      <c r="G6" s="36">
        <v>5</v>
      </c>
      <c r="H6" s="37">
        <f>SUM(B6:G6)</f>
        <v>71.791423710690324</v>
      </c>
    </row>
    <row r="7" spans="1:15" x14ac:dyDescent="0.2">
      <c r="A7" s="30" t="s">
        <v>32</v>
      </c>
      <c r="B7" s="35">
        <f>'Pricing Score Calculation'!E8</f>
        <v>30</v>
      </c>
      <c r="C7" s="36">
        <v>12</v>
      </c>
      <c r="D7" s="36">
        <v>15</v>
      </c>
      <c r="E7" s="36">
        <v>12</v>
      </c>
      <c r="F7" s="36">
        <v>15</v>
      </c>
      <c r="G7" s="36">
        <v>4</v>
      </c>
      <c r="H7" s="37">
        <f>SUM(B7:G7)</f>
        <v>88</v>
      </c>
    </row>
    <row r="8" spans="1:15" x14ac:dyDescent="0.2">
      <c r="A8" s="30" t="s">
        <v>33</v>
      </c>
      <c r="B8" s="35">
        <f>'Pricing Score Calculation'!E9</f>
        <v>16.725446946830743</v>
      </c>
      <c r="C8" s="36">
        <v>12</v>
      </c>
      <c r="D8" s="36">
        <v>9</v>
      </c>
      <c r="E8" s="36">
        <v>12</v>
      </c>
      <c r="F8" s="36">
        <v>12</v>
      </c>
      <c r="G8" s="36">
        <v>5</v>
      </c>
      <c r="H8" s="37">
        <f>SUM(B8:G8)</f>
        <v>66.725446946830743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B15" sqref="B15"/>
    </sheetView>
  </sheetViews>
  <sheetFormatPr defaultRowHeight="12.75" x14ac:dyDescent="0.2"/>
  <cols>
    <col min="1" max="1" width="29" style="6" bestFit="1" customWidth="1"/>
    <col min="2" max="9" width="9.140625" style="6"/>
    <col min="10" max="10" width="9.85546875" style="6" bestFit="1" customWidth="1"/>
    <col min="11" max="11" width="14.42578125" style="6" bestFit="1" customWidth="1"/>
    <col min="12" max="16384" width="9.140625" style="6"/>
  </cols>
  <sheetData>
    <row r="1" spans="1:15" ht="15.75" x14ac:dyDescent="0.25">
      <c r="A1" s="8" t="s">
        <v>0</v>
      </c>
      <c r="B1" s="7"/>
      <c r="C1" s="7"/>
      <c r="D1" s="7"/>
      <c r="E1" s="3"/>
      <c r="F1" s="3"/>
      <c r="G1" s="3"/>
      <c r="H1" s="3"/>
      <c r="I1" s="3"/>
    </row>
    <row r="2" spans="1:15" ht="15.75" x14ac:dyDescent="0.25">
      <c r="A2" s="3"/>
      <c r="B2" s="2"/>
      <c r="C2" s="2"/>
      <c r="D2" s="2"/>
      <c r="E2" s="2"/>
      <c r="F2" s="2"/>
      <c r="G2" s="2"/>
      <c r="H2" s="2"/>
      <c r="I2" s="2"/>
      <c r="J2" s="2"/>
    </row>
    <row r="3" spans="1:15" x14ac:dyDescent="0.2">
      <c r="A3" s="31"/>
      <c r="B3" s="32" t="s">
        <v>6</v>
      </c>
      <c r="C3" s="33" t="s">
        <v>7</v>
      </c>
      <c r="D3" s="33" t="s">
        <v>8</v>
      </c>
      <c r="E3" s="33" t="s">
        <v>9</v>
      </c>
      <c r="F3" s="33" t="s">
        <v>10</v>
      </c>
      <c r="G3" s="33" t="s">
        <v>11</v>
      </c>
      <c r="H3" s="34" t="s">
        <v>25</v>
      </c>
      <c r="I3" s="5"/>
      <c r="J3" s="5"/>
      <c r="K3" s="5"/>
      <c r="L3" s="5"/>
      <c r="M3" s="5"/>
      <c r="N3" s="5"/>
      <c r="O3" s="5"/>
    </row>
    <row r="4" spans="1:15" x14ac:dyDescent="0.2">
      <c r="A4" s="30" t="s">
        <v>29</v>
      </c>
      <c r="B4" s="35">
        <f>'Pricing Score Calculation'!E5</f>
        <v>16.584973713699114</v>
      </c>
      <c r="C4" s="44">
        <v>12</v>
      </c>
      <c r="D4" s="44">
        <v>8.3999999999999986</v>
      </c>
      <c r="E4" s="44">
        <v>10.199999999999999</v>
      </c>
      <c r="F4" s="44">
        <v>12</v>
      </c>
      <c r="G4" s="44">
        <v>4.5</v>
      </c>
      <c r="H4" s="37">
        <f>SUM(B4:G4)</f>
        <v>63.684973713699108</v>
      </c>
    </row>
    <row r="5" spans="1:15" x14ac:dyDescent="0.2">
      <c r="A5" s="30" t="s">
        <v>30</v>
      </c>
      <c r="B5" s="35">
        <f>'Pricing Score Calculation'!E6</f>
        <v>22.131029185867895</v>
      </c>
      <c r="C5" s="44">
        <v>9.6</v>
      </c>
      <c r="D5" s="44">
        <v>8.1000000000000014</v>
      </c>
      <c r="E5" s="44">
        <v>9.3000000000000007</v>
      </c>
      <c r="F5" s="44">
        <v>8.3999999999999986</v>
      </c>
      <c r="G5" s="44">
        <v>3.4</v>
      </c>
      <c r="H5" s="37">
        <f>SUM(B5:G5)</f>
        <v>60.931029185867899</v>
      </c>
    </row>
    <row r="6" spans="1:15" x14ac:dyDescent="0.2">
      <c r="A6" s="30" t="s">
        <v>31</v>
      </c>
      <c r="B6" s="35">
        <f>'Pricing Score Calculation'!E7</f>
        <v>16.791423710690324</v>
      </c>
      <c r="C6" s="44">
        <v>12</v>
      </c>
      <c r="D6" s="44">
        <v>7.1999999999999993</v>
      </c>
      <c r="E6" s="44">
        <v>9</v>
      </c>
      <c r="F6" s="44">
        <v>7.1999999999999993</v>
      </c>
      <c r="G6" s="44">
        <v>2</v>
      </c>
      <c r="H6" s="37">
        <f>SUM(B6:G6)</f>
        <v>54.19142371069033</v>
      </c>
    </row>
    <row r="7" spans="1:15" x14ac:dyDescent="0.2">
      <c r="A7" s="30" t="s">
        <v>32</v>
      </c>
      <c r="B7" s="35">
        <f>'Pricing Score Calculation'!E8</f>
        <v>30</v>
      </c>
      <c r="C7" s="44">
        <v>18</v>
      </c>
      <c r="D7" s="44">
        <v>10.5</v>
      </c>
      <c r="E7" s="44">
        <v>10.199999999999999</v>
      </c>
      <c r="F7" s="44">
        <v>13.5</v>
      </c>
      <c r="G7" s="44">
        <v>4.3</v>
      </c>
      <c r="H7" s="37">
        <f>SUM(B7:G7)</f>
        <v>86.5</v>
      </c>
    </row>
    <row r="8" spans="1:15" x14ac:dyDescent="0.2">
      <c r="A8" s="30" t="s">
        <v>33</v>
      </c>
      <c r="B8" s="35">
        <f>'Pricing Score Calculation'!E9</f>
        <v>16.725446946830743</v>
      </c>
      <c r="C8" s="44">
        <v>17.2</v>
      </c>
      <c r="D8" s="44">
        <v>12</v>
      </c>
      <c r="E8" s="44">
        <v>12</v>
      </c>
      <c r="F8" s="44">
        <v>12.600000000000001</v>
      </c>
      <c r="G8" s="44">
        <v>4.5</v>
      </c>
      <c r="H8" s="37">
        <f>SUM(B8:G8)</f>
        <v>75.025446946830755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9"/>
  <sheetViews>
    <sheetView workbookViewId="0">
      <selection activeCell="I19" sqref="I19"/>
    </sheetView>
  </sheetViews>
  <sheetFormatPr defaultRowHeight="12.75" x14ac:dyDescent="0.2"/>
  <cols>
    <col min="1" max="1" width="36.140625" style="6" customWidth="1"/>
    <col min="2" max="2" width="23.5703125" style="6" customWidth="1"/>
    <col min="3" max="5" width="13.28515625" style="6" customWidth="1"/>
    <col min="6" max="6" width="16.85546875" style="6" customWidth="1"/>
    <col min="7" max="16384" width="9.140625" style="6"/>
  </cols>
  <sheetData>
    <row r="1" spans="1:16" ht="24" customHeight="1" thickBot="1" x14ac:dyDescent="0.25">
      <c r="A1" s="50" t="s">
        <v>23</v>
      </c>
      <c r="B1" s="50"/>
      <c r="C1" s="27"/>
      <c r="D1" s="27"/>
      <c r="E1" s="27"/>
    </row>
    <row r="2" spans="1:16" x14ac:dyDescent="0.2">
      <c r="A2" s="52" t="s">
        <v>17</v>
      </c>
      <c r="B2" s="55" t="s">
        <v>18</v>
      </c>
      <c r="C2" s="58" t="s">
        <v>21</v>
      </c>
      <c r="D2" s="58" t="s">
        <v>19</v>
      </c>
      <c r="E2" s="58" t="s">
        <v>20</v>
      </c>
      <c r="G2" s="51" t="s">
        <v>27</v>
      </c>
      <c r="H2" s="51"/>
      <c r="I2" s="51"/>
      <c r="J2" s="51"/>
      <c r="K2" s="51"/>
      <c r="L2" s="51"/>
      <c r="M2" s="51"/>
      <c r="N2" s="51"/>
      <c r="O2" s="51"/>
      <c r="P2" s="51"/>
    </row>
    <row r="3" spans="1:16" x14ac:dyDescent="0.2">
      <c r="A3" s="53"/>
      <c r="B3" s="56"/>
      <c r="C3" s="59"/>
      <c r="D3" s="59"/>
      <c r="E3" s="59"/>
      <c r="G3" s="51"/>
      <c r="H3" s="51"/>
      <c r="I3" s="51"/>
      <c r="J3" s="51"/>
      <c r="K3" s="51"/>
      <c r="L3" s="51"/>
      <c r="M3" s="51"/>
      <c r="N3" s="51"/>
      <c r="O3" s="51"/>
      <c r="P3" s="51"/>
    </row>
    <row r="4" spans="1:16" ht="13.5" thickBot="1" x14ac:dyDescent="0.25">
      <c r="A4" s="54"/>
      <c r="B4" s="57"/>
      <c r="C4" s="60"/>
      <c r="D4" s="60"/>
      <c r="E4" s="60"/>
      <c r="G4" s="51"/>
      <c r="H4" s="51"/>
      <c r="I4" s="51"/>
      <c r="J4" s="51"/>
      <c r="K4" s="51"/>
      <c r="L4" s="51"/>
      <c r="M4" s="51"/>
      <c r="N4" s="51"/>
      <c r="O4" s="51"/>
      <c r="P4" s="51"/>
    </row>
    <row r="5" spans="1:16" x14ac:dyDescent="0.2">
      <c r="A5" s="30" t="s">
        <v>29</v>
      </c>
      <c r="B5" s="28">
        <v>8860699</v>
      </c>
      <c r="C5" s="45">
        <v>30</v>
      </c>
      <c r="D5" s="48">
        <f>MIN(B5:B9)</f>
        <v>4898482</v>
      </c>
      <c r="E5" s="22">
        <f>$C$5*($D$5/B5)</f>
        <v>16.584973713699114</v>
      </c>
    </row>
    <row r="6" spans="1:16" x14ac:dyDescent="0.2">
      <c r="A6" s="30" t="s">
        <v>30</v>
      </c>
      <c r="B6" s="28">
        <v>6640200</v>
      </c>
      <c r="C6" s="46"/>
      <c r="D6" s="49"/>
      <c r="E6" s="22">
        <f t="shared" ref="E6:E9" si="0">$C$5*($D$5/B6)</f>
        <v>22.131029185867895</v>
      </c>
    </row>
    <row r="7" spans="1:16" x14ac:dyDescent="0.2">
      <c r="A7" s="30" t="s">
        <v>31</v>
      </c>
      <c r="B7" s="28">
        <v>8751757</v>
      </c>
      <c r="C7" s="46"/>
      <c r="D7" s="49"/>
      <c r="E7" s="22">
        <f t="shared" si="0"/>
        <v>16.791423710690324</v>
      </c>
    </row>
    <row r="8" spans="1:16" x14ac:dyDescent="0.2">
      <c r="A8" s="30" t="s">
        <v>32</v>
      </c>
      <c r="B8" s="28">
        <v>4898482</v>
      </c>
      <c r="C8" s="47"/>
      <c r="D8" s="47"/>
      <c r="E8" s="22">
        <f>$C$5*($D$5/B8)</f>
        <v>30</v>
      </c>
    </row>
    <row r="9" spans="1:16" x14ac:dyDescent="0.2">
      <c r="A9" s="30" t="s">
        <v>33</v>
      </c>
      <c r="B9" s="28">
        <v>8786280</v>
      </c>
      <c r="C9" s="47"/>
      <c r="D9" s="47"/>
      <c r="E9" s="22">
        <f t="shared" si="0"/>
        <v>16.725446946830743</v>
      </c>
    </row>
  </sheetData>
  <mergeCells count="9">
    <mergeCell ref="C5:C9"/>
    <mergeCell ref="D5:D9"/>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K29" sqref="K29"/>
    </sheetView>
  </sheetViews>
  <sheetFormatPr defaultRowHeight="15" x14ac:dyDescent="0.2"/>
  <cols>
    <col min="1" max="1" width="33" style="11" customWidth="1"/>
    <col min="2" max="3" width="7" style="11" bestFit="1" customWidth="1"/>
    <col min="4" max="8" width="7.7109375" style="11" customWidth="1"/>
    <col min="9" max="9" width="8.85546875" style="11" customWidth="1"/>
    <col min="10" max="10" width="7.5703125" style="11" customWidth="1"/>
    <col min="11" max="11" width="8.28515625" style="11" customWidth="1"/>
    <col min="12" max="15" width="4.140625" style="11" bestFit="1" customWidth="1"/>
    <col min="16" max="18" width="4.140625" style="11" customWidth="1"/>
    <col min="19" max="19" width="7.140625" style="11" bestFit="1" customWidth="1"/>
    <col min="20" max="16384" width="9.140625" style="11"/>
  </cols>
  <sheetData>
    <row r="1" spans="1:20" ht="15.75" x14ac:dyDescent="0.25">
      <c r="A1" s="9" t="s">
        <v>12</v>
      </c>
      <c r="B1" s="10"/>
      <c r="C1" s="9"/>
      <c r="D1" s="9"/>
      <c r="E1" s="9"/>
      <c r="F1" s="9"/>
      <c r="G1" s="9"/>
      <c r="H1" s="9"/>
      <c r="I1" s="9"/>
      <c r="J1" s="9"/>
    </row>
    <row r="2" spans="1:20" ht="6" customHeight="1" x14ac:dyDescent="0.25">
      <c r="A2" s="9"/>
      <c r="B2" s="10"/>
      <c r="C2" s="9"/>
      <c r="D2" s="9"/>
      <c r="E2" s="9"/>
      <c r="F2" s="9"/>
      <c r="G2" s="9"/>
      <c r="H2" s="9"/>
      <c r="I2" s="9"/>
      <c r="J2" s="9"/>
    </row>
    <row r="3" spans="1:20" ht="15.75" x14ac:dyDescent="0.25">
      <c r="A3" s="61" t="s">
        <v>28</v>
      </c>
      <c r="B3" s="61"/>
      <c r="C3" s="61"/>
      <c r="D3" s="61"/>
      <c r="E3" s="61"/>
      <c r="F3" s="61"/>
      <c r="G3" s="61"/>
      <c r="H3" s="61"/>
      <c r="I3" s="61"/>
      <c r="J3" s="61"/>
    </row>
    <row r="4" spans="1:20" x14ac:dyDescent="0.2">
      <c r="A4" s="10"/>
      <c r="B4" s="10"/>
      <c r="C4" s="10"/>
      <c r="D4" s="10"/>
      <c r="E4" s="10"/>
      <c r="F4" s="10"/>
      <c r="G4" s="10"/>
      <c r="H4" s="10"/>
      <c r="I4" s="12"/>
      <c r="J4" s="12"/>
    </row>
    <row r="5" spans="1:20" ht="15.75" x14ac:dyDescent="0.25">
      <c r="I5" s="21" t="s">
        <v>22</v>
      </c>
      <c r="J5" s="13"/>
      <c r="K5" s="21"/>
      <c r="L5" s="13"/>
      <c r="S5" s="62" t="s">
        <v>15</v>
      </c>
      <c r="T5" s="62"/>
    </row>
    <row r="6" spans="1:20" s="16" customFormat="1" ht="135" customHeight="1" x14ac:dyDescent="0.2">
      <c r="A6" s="14"/>
      <c r="B6" s="15" t="s">
        <v>1</v>
      </c>
      <c r="C6" s="15" t="s">
        <v>2</v>
      </c>
      <c r="D6" s="15" t="s">
        <v>3</v>
      </c>
      <c r="E6" s="15" t="s">
        <v>4</v>
      </c>
      <c r="F6" s="15" t="s">
        <v>5</v>
      </c>
      <c r="G6" s="15" t="s">
        <v>26</v>
      </c>
      <c r="H6" s="15" t="s">
        <v>34</v>
      </c>
      <c r="I6" s="24" t="s">
        <v>16</v>
      </c>
      <c r="K6" s="11"/>
      <c r="L6" s="15" t="str">
        <f t="shared" ref="L6:R6" si="0">B6</f>
        <v>Evaluator 1</v>
      </c>
      <c r="M6" s="15" t="str">
        <f t="shared" si="0"/>
        <v>Evaluator 2</v>
      </c>
      <c r="N6" s="15" t="str">
        <f t="shared" si="0"/>
        <v>Evaluator 3</v>
      </c>
      <c r="O6" s="15" t="str">
        <f t="shared" si="0"/>
        <v>Evaluator 4</v>
      </c>
      <c r="P6" s="15" t="str">
        <f t="shared" si="0"/>
        <v>Evaluator 5</v>
      </c>
      <c r="Q6" s="15" t="str">
        <f t="shared" si="0"/>
        <v>Evaluator 6</v>
      </c>
      <c r="R6" s="15" t="str">
        <f t="shared" si="0"/>
        <v>Evaluator 7</v>
      </c>
      <c r="S6" s="24" t="s">
        <v>24</v>
      </c>
      <c r="T6" s="20" t="s">
        <v>14</v>
      </c>
    </row>
    <row r="7" spans="1:20" ht="16.5" customHeight="1" x14ac:dyDescent="0.2">
      <c r="A7" s="18" t="str">
        <f>'Evaluator 1'!A4:A4</f>
        <v>Ally Roofing</v>
      </c>
      <c r="B7" s="29">
        <f>'Evaluator 1'!H4</f>
        <v>60.984973713699112</v>
      </c>
      <c r="C7" s="29">
        <f>'Evaluator 2'!H4</f>
        <v>55.784973713699117</v>
      </c>
      <c r="D7" s="29">
        <f>'Evaluator 3'!H4</f>
        <v>38.084973713699114</v>
      </c>
      <c r="E7" s="29">
        <f>'Evaluator 4'!H4</f>
        <v>50.784973713699117</v>
      </c>
      <c r="F7" s="29">
        <f>'Evaluator 5'!H4</f>
        <v>34.684973713699115</v>
      </c>
      <c r="G7" s="29">
        <f>'Evaluator 6'!H4</f>
        <v>45.584973713699114</v>
      </c>
      <c r="H7" s="29">
        <f>'Evaluator 7'!H4</f>
        <v>63.684973713699108</v>
      </c>
      <c r="I7" s="25">
        <f>AVERAGE(B7:H7)</f>
        <v>49.942116570841968</v>
      </c>
      <c r="J7" s="23"/>
      <c r="K7" s="23"/>
      <c r="L7" s="17">
        <f>RANK(B7,$B$7:$B$11,0)</f>
        <v>5</v>
      </c>
      <c r="M7" s="17">
        <f>RANK(C7,$C$7:$C$11,0)</f>
        <v>5</v>
      </c>
      <c r="N7" s="17">
        <f>RANK(D7,$D$7:$D$11,0)</f>
        <v>5</v>
      </c>
      <c r="O7" s="17">
        <f>RANK(E7,$E$7:$E$11,0)</f>
        <v>5</v>
      </c>
      <c r="P7" s="17">
        <f>RANK(F7,$F$7:$F$11,0)</f>
        <v>5</v>
      </c>
      <c r="Q7" s="17">
        <f>RANK(G7,$G$7:$G$11,0)</f>
        <v>5</v>
      </c>
      <c r="R7" s="17">
        <f>RANK(H7,$H$7:$H$11,0)</f>
        <v>3</v>
      </c>
      <c r="S7" s="26">
        <f>AVERAGE(L7:R7)</f>
        <v>4.7142857142857144</v>
      </c>
      <c r="T7" s="38">
        <f>RANK(S7,$S$7:$S$11,1)</f>
        <v>5</v>
      </c>
    </row>
    <row r="8" spans="1:20" ht="16.5" customHeight="1" x14ac:dyDescent="0.2">
      <c r="A8" s="18" t="str">
        <f>'Evaluator 1'!A5:A5</f>
        <v>American Restoration</v>
      </c>
      <c r="B8" s="29">
        <f>'Evaluator 1'!H5</f>
        <v>67.531029185867908</v>
      </c>
      <c r="C8" s="29">
        <f>'Evaluator 2'!H5</f>
        <v>57.631029185867895</v>
      </c>
      <c r="D8" s="29">
        <f>'Evaluator 3'!H5</f>
        <v>66.331029185867891</v>
      </c>
      <c r="E8" s="29">
        <f>'Evaluator 4'!H5</f>
        <v>55.731029185867897</v>
      </c>
      <c r="F8" s="29">
        <f>'Evaluator 5'!H5</f>
        <v>68.331029185867891</v>
      </c>
      <c r="G8" s="29">
        <f>'Evaluator 6'!H5</f>
        <v>78.631029185867902</v>
      </c>
      <c r="H8" s="29">
        <f>'Evaluator 7'!H5</f>
        <v>60.931029185867899</v>
      </c>
      <c r="I8" s="25">
        <f t="shared" ref="I8:I11" si="1">AVERAGE(B8:H8)</f>
        <v>65.016743471582174</v>
      </c>
      <c r="J8" s="23"/>
      <c r="K8" s="23"/>
      <c r="L8" s="17">
        <f>RANK(B8,$B$7:$B$11,0)</f>
        <v>2</v>
      </c>
      <c r="M8" s="17">
        <f>RANK(C8,$C$7:$C$11,0)</f>
        <v>4</v>
      </c>
      <c r="N8" s="17">
        <f>RANK(D8,$D$7:$D$11,0)</f>
        <v>2</v>
      </c>
      <c r="O8" s="17">
        <f>RANK(E8,$E$7:$E$11,0)</f>
        <v>4</v>
      </c>
      <c r="P8" s="17">
        <f>RANK(F8,$F$7:$F$11,0)</f>
        <v>2</v>
      </c>
      <c r="Q8" s="17">
        <f>RANK(G8,$G$7:$G$11,0)</f>
        <v>2</v>
      </c>
      <c r="R8" s="17">
        <f t="shared" ref="R8:R11" si="2">RANK(H8,$H$7:$H$11,0)</f>
        <v>4</v>
      </c>
      <c r="S8" s="26">
        <f t="shared" ref="S8:S11" si="3">AVERAGE(L8:R8)</f>
        <v>2.8571428571428572</v>
      </c>
      <c r="T8" s="38">
        <f t="shared" ref="T8:T11" si="4">RANK(S8,$S$7:$S$11,1)</f>
        <v>2</v>
      </c>
    </row>
    <row r="9" spans="1:20" ht="16.5" customHeight="1" x14ac:dyDescent="0.2">
      <c r="A9" s="18" t="str">
        <f>'Evaluator 1'!A6:A6</f>
        <v>FW Walton</v>
      </c>
      <c r="B9" s="29">
        <f>'Evaluator 1'!H6</f>
        <v>62.791423710690324</v>
      </c>
      <c r="C9" s="29">
        <f>'Evaluator 2'!H6</f>
        <v>72.191423710690344</v>
      </c>
      <c r="D9" s="29">
        <f>'Evaluator 3'!H6</f>
        <v>49.091423710690336</v>
      </c>
      <c r="E9" s="29">
        <f>'Evaluator 4'!H6</f>
        <v>62.991423710690327</v>
      </c>
      <c r="F9" s="29">
        <f>'Evaluator 5'!H6</f>
        <v>56.891423710690319</v>
      </c>
      <c r="G9" s="29">
        <f>'Evaluator 6'!H6</f>
        <v>71.791423710690324</v>
      </c>
      <c r="H9" s="29">
        <f>'Evaluator 7'!H6</f>
        <v>54.19142371069033</v>
      </c>
      <c r="I9" s="25">
        <f t="shared" si="1"/>
        <v>61.419995139261751</v>
      </c>
      <c r="J9" s="23"/>
      <c r="K9" s="23"/>
      <c r="L9" s="17">
        <f>RANK(B9,$B$7:$B$11,0)</f>
        <v>4</v>
      </c>
      <c r="M9" s="17">
        <f>RANK(C9,$C$7:$C$11,0)</f>
        <v>2</v>
      </c>
      <c r="N9" s="17">
        <f>RANK(D9,$D$7:$D$11,0)</f>
        <v>4</v>
      </c>
      <c r="O9" s="17">
        <f>RANK(E9,$E$7:$E$11,0)</f>
        <v>3</v>
      </c>
      <c r="P9" s="17">
        <f>RANK(F9,$F$7:$F$11,0)</f>
        <v>3</v>
      </c>
      <c r="Q9" s="17">
        <f>RANK(G9,$G$7:$G$11,0)</f>
        <v>3</v>
      </c>
      <c r="R9" s="17">
        <f t="shared" si="2"/>
        <v>5</v>
      </c>
      <c r="S9" s="26">
        <f t="shared" si="3"/>
        <v>3.4285714285714284</v>
      </c>
      <c r="T9" s="38">
        <f t="shared" si="4"/>
        <v>4</v>
      </c>
    </row>
    <row r="10" spans="1:20" x14ac:dyDescent="0.2">
      <c r="A10" s="18" t="str">
        <f>'Evaluator 1'!A7:A7</f>
        <v>J R Jones Roofing</v>
      </c>
      <c r="B10" s="29">
        <f>'Evaluator 1'!H7</f>
        <v>77.8</v>
      </c>
      <c r="C10" s="29">
        <f>'Evaluator 2'!H7</f>
        <v>80.400000000000006</v>
      </c>
      <c r="D10" s="29">
        <f>'Evaluator 3'!H7</f>
        <v>87.6</v>
      </c>
      <c r="E10" s="29">
        <f>'Evaluator 4'!H7</f>
        <v>80.599999999999994</v>
      </c>
      <c r="F10" s="29">
        <f>'Evaluator 5'!H7</f>
        <v>92</v>
      </c>
      <c r="G10" s="29">
        <f>'Evaluator 6'!H7</f>
        <v>88</v>
      </c>
      <c r="H10" s="29">
        <f>'Evaluator 7'!H7</f>
        <v>86.5</v>
      </c>
      <c r="I10" s="25">
        <f t="shared" si="1"/>
        <v>84.7</v>
      </c>
      <c r="J10" s="23"/>
      <c r="K10" s="23"/>
      <c r="L10" s="17">
        <f>RANK(B10,$B$7:$B$11,0)</f>
        <v>1</v>
      </c>
      <c r="M10" s="17">
        <f>RANK(C10,$C$7:$C$11,0)</f>
        <v>1</v>
      </c>
      <c r="N10" s="17">
        <f>RANK(D10,$D$7:$D$11,0)</f>
        <v>1</v>
      </c>
      <c r="O10" s="17">
        <f>RANK(E10,$E$7:$E$11,0)</f>
        <v>1</v>
      </c>
      <c r="P10" s="17">
        <f>RANK(F10,$F$7:$F$11,0)</f>
        <v>1</v>
      </c>
      <c r="Q10" s="17">
        <f>RANK(G10,$G$7:$G$11,0)</f>
        <v>1</v>
      </c>
      <c r="R10" s="17">
        <f t="shared" si="2"/>
        <v>1</v>
      </c>
      <c r="S10" s="26">
        <f t="shared" si="3"/>
        <v>1</v>
      </c>
      <c r="T10" s="38">
        <f t="shared" si="4"/>
        <v>1</v>
      </c>
    </row>
    <row r="11" spans="1:20" x14ac:dyDescent="0.2">
      <c r="A11" s="18" t="str">
        <f>'Evaluator 1'!A8:A8</f>
        <v>Vaughn</v>
      </c>
      <c r="B11" s="29">
        <f>'Evaluator 1'!H8</f>
        <v>63.125446946830742</v>
      </c>
      <c r="C11" s="29">
        <f>'Evaluator 2'!H8</f>
        <v>65.025446946830741</v>
      </c>
      <c r="D11" s="29">
        <f>'Evaluator 3'!H8</f>
        <v>51.925446946830746</v>
      </c>
      <c r="E11" s="29">
        <f>'Evaluator 4'!H8</f>
        <v>71.325446946830738</v>
      </c>
      <c r="F11" s="29">
        <f>'Evaluator 5'!H8</f>
        <v>53.625446946830749</v>
      </c>
      <c r="G11" s="29">
        <f>'Evaluator 6'!H8</f>
        <v>66.725446946830743</v>
      </c>
      <c r="H11" s="29">
        <f>'Evaluator 7'!H8</f>
        <v>75.025446946830755</v>
      </c>
      <c r="I11" s="25">
        <f t="shared" si="1"/>
        <v>63.825446946830745</v>
      </c>
      <c r="J11" s="23"/>
      <c r="K11" s="23"/>
      <c r="L11" s="17">
        <f>RANK(B11,$B$7:$B$11,0)</f>
        <v>3</v>
      </c>
      <c r="M11" s="17">
        <f>RANK(C11,$C$7:$C$11,0)</f>
        <v>3</v>
      </c>
      <c r="N11" s="17">
        <f>RANK(D11,$D$7:$D$11,0)</f>
        <v>3</v>
      </c>
      <c r="O11" s="17">
        <f>RANK(E11,$E$7:$E$11,0)</f>
        <v>2</v>
      </c>
      <c r="P11" s="17">
        <f>RANK(F11,$F$7:$F$11,0)</f>
        <v>4</v>
      </c>
      <c r="Q11" s="17">
        <f>RANK(G11,$G$7:$G$11,0)</f>
        <v>4</v>
      </c>
      <c r="R11" s="17">
        <f t="shared" si="2"/>
        <v>2</v>
      </c>
      <c r="S11" s="26">
        <f t="shared" si="3"/>
        <v>3</v>
      </c>
      <c r="T11" s="38">
        <f t="shared" si="4"/>
        <v>3</v>
      </c>
    </row>
    <row r="14" spans="1:20" x14ac:dyDescent="0.2">
      <c r="A14" s="19" t="s">
        <v>13</v>
      </c>
    </row>
    <row r="15" spans="1:20" x14ac:dyDescent="0.2">
      <c r="A15" s="19"/>
    </row>
  </sheetData>
  <mergeCells count="2">
    <mergeCell ref="A3:J3"/>
    <mergeCell ref="S5:T5"/>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 1</vt:lpstr>
      <vt:lpstr>Evaluator 2</vt:lpstr>
      <vt:lpstr>Evaluator 3</vt:lpstr>
      <vt:lpstr>Evaluator 4</vt:lpstr>
      <vt:lpstr>Evaluator 5</vt:lpstr>
      <vt:lpstr>Evaluator 6</vt:lpstr>
      <vt:lpstr>Evaluator 7</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2020-01-15T16:41:57Z</dcterms:modified>
</cp:coreProperties>
</file>